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ORÇAMENTO\Compatilhada\02 - Escolas\40 - ETI - VALE DO SOL - PAC\CONTRATAÇÃO\LICITAÇÃO 10.09.2025\ORÇAMENTO\"/>
    </mc:Choice>
  </mc:AlternateContent>
  <xr:revisionPtr revIDLastSave="0" documentId="13_ncr:1_{450C9F40-7C2D-42A4-84FB-DCA526CC14E3}" xr6:coauthVersionLast="47" xr6:coauthVersionMax="47" xr10:uidLastSave="{00000000-0000-0000-0000-000000000000}"/>
  <bookViews>
    <workbookView xWindow="-120" yWindow="-120" windowWidth="29040" windowHeight="15720" tabRatio="806" xr2:uid="{00000000-000D-0000-FFFF-FFFF00000000}"/>
  </bookViews>
  <sheets>
    <sheet name="Orçamento" sheetId="1" r:id="rId1"/>
    <sheet name="Cronograma Mensal" sheetId="4" r:id="rId2"/>
    <sheet name="Composições" sheetId="6" r:id="rId3"/>
    <sheet name="Resumo " sheetId="5" r:id="rId4"/>
  </sheets>
  <externalReferences>
    <externalReference r:id="rId5"/>
    <externalReference r:id="rId6"/>
    <externalReference r:id="rId7"/>
  </externalReferences>
  <definedNames>
    <definedName name="____xlfn_IFERROR">NA()</definedName>
    <definedName name="____xlnm_Print_Area_4" localSheetId="2">#N/A</definedName>
    <definedName name="____xlnm_Print_Titles_2">#REF!</definedName>
    <definedName name="___xlfn_IFERROR">NA()</definedName>
    <definedName name="___xlnm_Print_Area_2" localSheetId="2">#N/A</definedName>
    <definedName name="___xlnm_Print_Area_4">#REF!</definedName>
    <definedName name="___xlnm_Print_Titles_2" localSheetId="2">#N/A</definedName>
    <definedName name="__xlfn_IFERROR">NA()</definedName>
    <definedName name="__xlnm_Print_Area_1" localSheetId="2">#N/A</definedName>
    <definedName name="__xlnm_Print_Area_1">Orçamento!$A$2:$J$779</definedName>
    <definedName name="__xlnm_Print_Area_2" localSheetId="2">#REF!</definedName>
    <definedName name="__xlnm_Print_Area_2">#REF!</definedName>
    <definedName name="__xlnm_Print_Area_3" localSheetId="2">#N/A</definedName>
    <definedName name="__xlnm_Print_Area_3" localSheetId="3">'Resumo '!$A$1:$D$54</definedName>
    <definedName name="__xlnm_Print_Area_3">#REF!</definedName>
    <definedName name="__xlnm_Print_Area_4" localSheetId="1">'Cronograma Mensal'!$A$12:$F$77</definedName>
    <definedName name="__xlnm_Print_Area_4" localSheetId="3">#REF!</definedName>
    <definedName name="__xlnm_Print_Area_4">#REF!</definedName>
    <definedName name="__xlnm_Print_Titles_1" localSheetId="2">#N/A</definedName>
    <definedName name="__xlnm_Print_Titles_1">Orçamento!$2:$14</definedName>
    <definedName name="__xlnm_Print_Titles_2" localSheetId="2">#REF!</definedName>
    <definedName name="__xlnm_Print_Titles_2">#REF!</definedName>
    <definedName name="__xlnm_Print_Titles_3" localSheetId="2">#N/A</definedName>
    <definedName name="__xlnm_Print_Titles_3" localSheetId="3">'Resumo '!$1:$14</definedName>
    <definedName name="__xlnm_Print_Titles_3">#REF!</definedName>
    <definedName name="_xlnm._FilterDatabase" localSheetId="2" hidden="1">Composições!$A$14:$G$1998</definedName>
    <definedName name="_xlnm._FilterDatabase" localSheetId="1" hidden="1">'Cronograma Mensal'!$A$13:$R$14</definedName>
    <definedName name="_xlnm._FilterDatabase" localSheetId="0" hidden="1">Orçamento!$A$14:$J$781</definedName>
    <definedName name="_xlnm._FilterDatabase" localSheetId="3" hidden="1">'Resumo '!$A$14:$D$41</definedName>
    <definedName name="abs">#REF!</definedName>
    <definedName name="_xlnm.Print_Area" localSheetId="2">Composições!$A$1:$G$2017</definedName>
    <definedName name="_xlnm.Print_Area" localSheetId="1">'Cronograma Mensal'!$A$1:$R$81</definedName>
    <definedName name="_xlnm.Print_Area" localSheetId="0">Orçamento!$A$1:$J$791</definedName>
    <definedName name="_xlnm.Print_Area" localSheetId="3">'Resumo '!$A$1:$D$49</definedName>
    <definedName name="CalculadoCPFin">SUMIF(#REF!,"Calculado",#REF!)</definedName>
    <definedName name="CalculadoCPFisica">SUMIF(#REF!,"Calculado",#REF!)</definedName>
    <definedName name="CalculadoInv">CalculadoRep+CalculadoCPFin+CalculadoCPFisica</definedName>
    <definedName name="CalculadoRep">SUMIF(#REF!,"Calculado",#REF!)</definedName>
    <definedName name="creaPLE">[1]DADOS!$C$20</definedName>
    <definedName name="dfed" localSheetId="2">#REF!</definedName>
    <definedName name="Eventos">OFFSET([1]DADOS!$A$33,1,0):OFFSET([1]DADOS!$C$39,-1,0)</definedName>
    <definedName name="Excel_BuiltIn__FilterDatabase" localSheetId="0">Orçamento!#REF!</definedName>
    <definedName name="Excel_BuiltIn_Print_Area" localSheetId="0">Orçamento!$A$2:$J$781</definedName>
    <definedName name="hoje">TODAY()</definedName>
    <definedName name="I.CTEF">[2]QCI!$AH$14:$AH$15</definedName>
    <definedName name="I.Lotes">OFFSET([2]QCI!$AH$15,IF([2]DADOS!$J$22="OGU não-PAC",1,0),0):OFFSET([2]QCI!$AH$26,-1,0)</definedName>
    <definedName name="Import.Município">[1]DADOS!$D$10</definedName>
    <definedName name="Import.numEventos">OFFSET([3]PLE!$K$16,1,0):OFFSET([3]PLE!#REF!,-1,0)</definedName>
    <definedName name="Import.PLE">OFFSET([1]PLE!$E$33,1,0):OFFSET([1]PLE!$BB$39,-1,0)</definedName>
    <definedName name="Import.PLQ">OFFSET([3]PLE!$N$16,1,0):OFFSET([3]PLE!#REF!,-1,0)</definedName>
    <definedName name="ItemInvestimento">OFFSET([2]Listas!$B$2,1,0,COUNTA([2]Listas!$B:$B)-1)</definedName>
    <definedName name="LForçamento">OFFSET([3]PLE!#REF!,-1,0)</definedName>
    <definedName name="LIorçamento">OFFSET([3]PLE!$16:$16,1,0)</definedName>
    <definedName name="mediçao">[1]PLE!$AX$28</definedName>
    <definedName name="numFrentes">COUNTIF([1]Eventograma_e_Quantitativos!$N$15:$BK$15,"&lt;&gt;"&amp;"")</definedName>
    <definedName name="ORÇAMENTO.BancoRef" hidden="1">#REF!</definedName>
    <definedName name="PreçoServiçoPorFrente">OFFSET([3]PLE!$BM$16,1,0):OFFSET([3]PLE!#REF!,-1,0)</definedName>
    <definedName name="REFERENCIA.Descricao" hidden="1">IF(ISNUMBER(#REF!),OFFSET(INDIRECT(ORÇAMENTO.BancoRef),#REF!-1,3,1),#REF!)</definedName>
    <definedName name="REFERENCIA.Unidade" hidden="1">IF(ISNUMBER(#REF!),OFFSET(INDIRECT([0]!ORÇAMENTO.BancoRef),#REF!-1,4,1),"-")</definedName>
    <definedName name="respPLE">[1]DADOS!$A$20</definedName>
    <definedName name="SHARED_FORMULA_0_19_0_19_0" localSheetId="2">#REF!+1</definedName>
    <definedName name="SHARED_FORMULA_0_19_0_19_0">#REF!</definedName>
    <definedName name="SHARED_FORMULA_6_101_6_101_4" localSheetId="2">ROUND(#REF!*#REF!,2)</definedName>
    <definedName name="SHARED_FORMULA_6_101_6_101_4">#REF!</definedName>
    <definedName name="SHARED_FORMULA_6_123_6_123_4" localSheetId="2">ROUND(#REF!*#REF!,2)</definedName>
    <definedName name="SHARED_FORMULA_6_123_6_123_4">#REF!</definedName>
    <definedName name="SHARED_FORMULA_6_131_6_131_3" localSheetId="2">#REF!*#REF!</definedName>
    <definedName name="SHARED_FORMULA_6_131_6_131_3">#REF!</definedName>
    <definedName name="SHARED_FORMULA_6_15_6_15_4" localSheetId="2">ROUND(#REF!*#REF!,2)</definedName>
    <definedName name="SHARED_FORMULA_6_15_6_15_4">#REF!</definedName>
    <definedName name="SHARED_FORMULA_6_155_6_155_3" localSheetId="2">#REF!*#REF!</definedName>
    <definedName name="SHARED_FORMULA_6_155_6_155_3">#REF!</definedName>
    <definedName name="SHARED_FORMULA_6_192_6_192_3" localSheetId="2">#REF!*#REF!</definedName>
    <definedName name="SHARED_FORMULA_6_192_6_192_3">#REF!</definedName>
    <definedName name="SHARED_FORMULA_6_212_6_212_3" localSheetId="2">#REF!*#REF!</definedName>
    <definedName name="SHARED_FORMULA_6_212_6_212_3">#REF!</definedName>
    <definedName name="SHARED_FORMULA_6_221_6_221_3" localSheetId="2">#REF!*#REF!</definedName>
    <definedName name="SHARED_FORMULA_6_221_6_221_3">#REF!</definedName>
    <definedName name="SHARED_FORMULA_6_238_6_238_3" localSheetId="2">#REF!*#REF!</definedName>
    <definedName name="SHARED_FORMULA_6_238_6_238_3">#REF!</definedName>
    <definedName name="SHARED_FORMULA_6_247_6_247_3" localSheetId="2">#REF!*#REF!</definedName>
    <definedName name="SHARED_FORMULA_6_247_6_247_3">#REF!</definedName>
    <definedName name="SHARED_FORMULA_6_292_6_292_3" localSheetId="2">#REF!*#REF!</definedName>
    <definedName name="SHARED_FORMULA_6_292_6_292_3">#REF!</definedName>
    <definedName name="SHARED_FORMULA_6_311_6_311_3" localSheetId="2">#REF!*#REF!</definedName>
    <definedName name="SHARED_FORMULA_6_311_6_311_3">#REF!</definedName>
    <definedName name="SHARED_FORMULA_6_324_6_324_3" localSheetId="2">#REF!*#REF!</definedName>
    <definedName name="SHARED_FORMULA_6_324_6_324_3">#REF!</definedName>
    <definedName name="SHARED_FORMULA_6_334_6_334_3" localSheetId="2">#REF!*#REF!</definedName>
    <definedName name="SHARED_FORMULA_6_334_6_334_3">#REF!</definedName>
    <definedName name="SHARED_FORMULA_6_354_6_354_3" localSheetId="2">#REF!*#REF!</definedName>
    <definedName name="SHARED_FORMULA_6_354_6_354_3">#REF!</definedName>
    <definedName name="SHARED_FORMULA_6_369_6_369_3" localSheetId="2">#REF!*#REF!</definedName>
    <definedName name="SHARED_FORMULA_6_369_6_369_3">#REF!</definedName>
    <definedName name="SHARED_FORMULA_6_43_6_43_3" localSheetId="2">#REF!*#REF!</definedName>
    <definedName name="SHARED_FORMULA_6_43_6_43_3">#REF!</definedName>
    <definedName name="SHARED_FORMULA_6_473_6_473_3" localSheetId="2">#REF!*#REF!</definedName>
    <definedName name="SHARED_FORMULA_6_473_6_473_3">#REF!</definedName>
    <definedName name="SHARED_FORMULA_6_481_6_481_3" localSheetId="2">#REF!*#REF!</definedName>
    <definedName name="SHARED_FORMULA_6_481_6_481_3">#REF!</definedName>
    <definedName name="SHARED_FORMULA_6_496_6_496_3" localSheetId="2">#REF!*#REF!</definedName>
    <definedName name="SHARED_FORMULA_6_496_6_496_3">#REF!</definedName>
    <definedName name="SHARED_FORMULA_6_543_6_543_3" localSheetId="2">#REF!*#REF!</definedName>
    <definedName name="SHARED_FORMULA_6_543_6_543_3">#REF!</definedName>
    <definedName name="SHARED_FORMULA_6_600_6_600_3" localSheetId="2">#REF!*#REF!</definedName>
    <definedName name="SHARED_FORMULA_6_600_6_600_3">#REF!</definedName>
    <definedName name="SHARED_FORMULA_6_67_6_67_3" localSheetId="2">#REF!*#REF!</definedName>
    <definedName name="SHARED_FORMULA_6_67_6_67_3">#REF!</definedName>
    <definedName name="SHARED_FORMULA_6_77_6_77_3" localSheetId="2">#REF!*#REF!</definedName>
    <definedName name="SHARED_FORMULA_6_77_6_77_3">#REF!</definedName>
    <definedName name="SHARED_FORMULA_6_93_6_93_4" localSheetId="2">ROUND(#REF!*#REF!,2)</definedName>
    <definedName name="SHARED_FORMULA_6_93_6_93_4">#REF!</definedName>
    <definedName name="SHARED_FORMULA_7_130_7_130_3" localSheetId="2">#REF!/#REF!*100</definedName>
    <definedName name="SHARED_FORMULA_7_130_7_130_3">#REF!</definedName>
    <definedName name="SHARED_FORMULA_7_154_7_154_3" localSheetId="2">#REF!/#REF!*100</definedName>
    <definedName name="SHARED_FORMULA_7_154_7_154_3">#REF!</definedName>
    <definedName name="SHARED_FORMULA_7_192_7_192_3" localSheetId="2">#REF!/#REF!*100</definedName>
    <definedName name="SHARED_FORMULA_7_192_7_192_3">#REF!</definedName>
    <definedName name="SHARED_FORMULA_7_212_7_212_3" localSheetId="2">#REF!/#REF!*100</definedName>
    <definedName name="SHARED_FORMULA_7_212_7_212_3">#REF!</definedName>
    <definedName name="SHARED_FORMULA_7_238_7_238_3" localSheetId="2">#REF!/#REF!*100</definedName>
    <definedName name="SHARED_FORMULA_7_238_7_238_3">#REF!</definedName>
    <definedName name="SHARED_FORMULA_7_247_7_247_3" localSheetId="2">#REF!/#REF!*100</definedName>
    <definedName name="SHARED_FORMULA_7_247_7_247_3">#REF!</definedName>
    <definedName name="SHARED_FORMULA_7_292_7_292_3" localSheetId="2">#REF!/#REF!*100</definedName>
    <definedName name="SHARED_FORMULA_7_292_7_292_3">#REF!</definedName>
    <definedName name="SHARED_FORMULA_7_311_7_311_3" localSheetId="2">#REF!/#REF!*100</definedName>
    <definedName name="SHARED_FORMULA_7_311_7_311_3">#REF!</definedName>
    <definedName name="SHARED_FORMULA_7_324_7_324_3" localSheetId="2">#REF!/#REF!*100</definedName>
    <definedName name="SHARED_FORMULA_7_324_7_324_3">#REF!</definedName>
    <definedName name="SHARED_FORMULA_7_334_7_334_3" localSheetId="2">#REF!/#REF!*100</definedName>
    <definedName name="SHARED_FORMULA_7_334_7_334_3">#REF!</definedName>
    <definedName name="SHARED_FORMULA_7_354_7_354_3" localSheetId="2">#REF!/#REF!*100</definedName>
    <definedName name="SHARED_FORMULA_7_354_7_354_3">#REF!</definedName>
    <definedName name="SHARED_FORMULA_7_369_7_369_3" localSheetId="2">#REF!/#REF!*100</definedName>
    <definedName name="SHARED_FORMULA_7_369_7_369_3">#REF!</definedName>
    <definedName name="SHARED_FORMULA_7_401_7_401_3" localSheetId="2">#REF!/#REF!*100</definedName>
    <definedName name="SHARED_FORMULA_7_401_7_401_3">#REF!</definedName>
    <definedName name="SHARED_FORMULA_7_43_7_43_3" localSheetId="2">#REF!/#REF!*100</definedName>
    <definedName name="SHARED_FORMULA_7_43_7_43_3">#REF!</definedName>
    <definedName name="SHARED_FORMULA_7_433_7_433_3" localSheetId="2">#REF!/#REF!*100</definedName>
    <definedName name="SHARED_FORMULA_7_433_7_433_3">#REF!</definedName>
    <definedName name="SHARED_FORMULA_7_465_7_465_3" localSheetId="2">#REF!/#REF!*100</definedName>
    <definedName name="SHARED_FORMULA_7_465_7_465_3">#REF!</definedName>
    <definedName name="SHARED_FORMULA_7_473_7_473_3" localSheetId="2">#REF!/#REF!*100</definedName>
    <definedName name="SHARED_FORMULA_7_473_7_473_3">#REF!</definedName>
    <definedName name="SHARED_FORMULA_7_496_7_496_3" localSheetId="2">#REF!/#REF!*100</definedName>
    <definedName name="SHARED_FORMULA_7_496_7_496_3">#REF!</definedName>
    <definedName name="SHARED_FORMULA_7_539_7_539_3" localSheetId="2">#REF!/#REF!*100</definedName>
    <definedName name="SHARED_FORMULA_7_539_7_539_3">#REF!</definedName>
    <definedName name="SHARED_FORMULA_7_547_7_547_3" localSheetId="2">#REF!/#REF!*100</definedName>
    <definedName name="SHARED_FORMULA_7_547_7_547_3">#REF!</definedName>
    <definedName name="SHARED_FORMULA_7_601_7_601_3" localSheetId="2">#REF!/#REF!*100</definedName>
    <definedName name="SHARED_FORMULA_7_601_7_601_3">#REF!</definedName>
    <definedName name="SHARED_FORMULA_7_66_7_66_3" localSheetId="2">#REF!/#REF!*100</definedName>
    <definedName name="SHARED_FORMULA_7_66_7_66_3">#REF!</definedName>
    <definedName name="SHARED_FORMULA_7_76_7_76_3" localSheetId="2">#REF!/#REF!*100</definedName>
    <definedName name="SHARED_FORMULA_7_76_7_76_3">#REF!</definedName>
    <definedName name="SHARED_FORMULA_8_19_8_19_0" localSheetId="2">#REF!*#REF!</definedName>
    <definedName name="SHARED_FORMULA_8_19_8_19_0">#REF!</definedName>
    <definedName name="SubItemInvestimento">OFFSET([2]Listas!$A$2,1,MATCH([2]QCI!$E1,[2]Listas!$2:$2,0)-1,INDEX([2]Listas!$2:$2,MATCH([2]QCI!$E1,[2]Listas!$2:$2,0)+1))</definedName>
    <definedName name="TIPOORCAMENTO" hidden="1">#N/A</definedName>
    <definedName name="TipoOrçamento">"BASE"</definedName>
    <definedName name="TituloEventos">OFFSET([1]DADOS!$J$33,1,0):OFFSET([1]DADOS!$J$39,-1,0)</definedName>
    <definedName name="_xlnm.Print_Titles" localSheetId="1">'Cronograma Mensal'!$A:$D</definedName>
    <definedName name="Z_29968698_A86A_456F_9240_BB3FE00129DB__wvu_FilterData" localSheetId="0">Orçamento!$A$14:$J$781</definedName>
    <definedName name="Z_30999B9E_2E65_4663_976F_9A54CE05102E__wvu_FilterData" localSheetId="0">Orçamento!$A$14:$J$781</definedName>
    <definedName name="Z_30999B9E_2E65_4663_976F_9A54CE05102E__wvu_PrintArea" localSheetId="1">'Cronograma Mensal'!$A$12:$R$83</definedName>
    <definedName name="Z_30999B9E_2E65_4663_976F_9A54CE05102E__wvu_PrintArea" localSheetId="0">Orçamento!$A$2:$J$787</definedName>
    <definedName name="Z_30999B9E_2E65_4663_976F_9A54CE05102E__wvu_PrintArea" localSheetId="3">'Resumo '!$A$1:$D$54</definedName>
    <definedName name="Z_30999B9E_2E65_4663_976F_9A54CE05102E__wvu_PrintTitles" localSheetId="0">Orçamento!$2:$14</definedName>
    <definedName name="Z_30999B9E_2E65_4663_976F_9A54CE05102E__wvu_PrintTitles" localSheetId="3">'Resumo '!$1:$14</definedName>
    <definedName name="Z_309DFEE5_7E3D_4535_B22E_0FCC4686606D_.wvu.FilterData" localSheetId="0" hidden="1">Orçamento!$A$2:$I$2</definedName>
    <definedName name="Z_37FA8F07_9D7A_418D_BC30_0AE0C3739A19__wvu_FilterData" localSheetId="0">Orçamento!$A$14:$J$779</definedName>
    <definedName name="Z_37FA8F07_9D7A_418D_BC30_0AE0C3739A19__wvu_PrintArea" localSheetId="1">'Cronograma Mensal'!$A$12:$R$83</definedName>
    <definedName name="Z_37FA8F07_9D7A_418D_BC30_0AE0C3739A19__wvu_PrintArea" localSheetId="3">'Resumo '!$A$1:$D$54</definedName>
    <definedName name="Z_37FA8F07_9D7A_418D_BC30_0AE0C3739A19__wvu_PrintTitles" localSheetId="3">'Resumo '!$1:$14</definedName>
    <definedName name="Z_3B8348FD_7A00_44FD_ACF5_E6A19592872E_.wvu.Cols" localSheetId="1">'Cronograma Mensal'!$E:$H</definedName>
    <definedName name="Z_3B8348FD_7A00_44FD_ACF5_E6A19592872E_.wvu.Cols" localSheetId="0">Orçamento!$C:$C</definedName>
    <definedName name="Z_3B8348FD_7A00_44FD_ACF5_E6A19592872E_.wvu.PrintArea" localSheetId="1">'Cronograma Mensal'!$A$12:$R$84</definedName>
    <definedName name="Z_3B8348FD_7A00_44FD_ACF5_E6A19592872E_.wvu.PrintArea" localSheetId="0">Orçamento!$A$2:$J$787</definedName>
    <definedName name="Z_3B8348FD_7A00_44FD_ACF5_E6A19592872E_.wvu.PrintArea" localSheetId="3">'Resumo '!$A$1:$D$54</definedName>
    <definedName name="Z_3B8348FD_7A00_44FD_ACF5_E6A19592872E_.wvu.PrintTitles" localSheetId="1">'Cronograma Mensal'!$A:$D</definedName>
    <definedName name="Z_3B8348FD_7A00_44FD_ACF5_E6A19592872E_.wvu.PrintTitles" localSheetId="0">Orçamento!$14:$14</definedName>
    <definedName name="Z_3B8348FD_7A00_44FD_ACF5_E6A19592872E_.wvu.PrintTitles" localSheetId="3">'Resumo '!$1:$14</definedName>
    <definedName name="Z_50160325_FDD6_4995_897D_2F4F0C6430EC__wvu_FilterData" localSheetId="0">Orçamento!$A$14:$J$779</definedName>
    <definedName name="Z_50160325_FDD6_4995_897D_2F4F0C6430EC__wvu_PrintArea" localSheetId="1">'Cronograma Mensal'!$A$12:$R$83</definedName>
    <definedName name="Z_50160325_FDD6_4995_897D_2F4F0C6430EC__wvu_PrintArea" localSheetId="0">Orçamento!$A$2:$J$787</definedName>
    <definedName name="Z_50160325_FDD6_4995_897D_2F4F0C6430EC__wvu_PrintArea" localSheetId="3">'Resumo '!$A$1:$D$54</definedName>
    <definedName name="Z_50160325_FDD6_4995_897D_2F4F0C6430EC__wvu_PrintTitles" localSheetId="0">Orçamento!$2:$14</definedName>
    <definedName name="Z_50160325_FDD6_4995_897D_2F4F0C6430EC__wvu_PrintTitles" localSheetId="3">'Resumo '!$1:$14</definedName>
    <definedName name="Z_51679F6D_52C9_495E_8CE0_A4AA589D4632__wvu_FilterData" localSheetId="0">Orçamento!$A$14:$J$779</definedName>
    <definedName name="Z_51ADFC03_1D53_4AE2_909B_7D93A8DC249A_.wvu.FilterData" localSheetId="0" hidden="1">Orçamento!$A$2:$J$2</definedName>
    <definedName name="Z_65A89EDC_E2EF_4E49_9370_82AFDB881213__wvu_FilterData" localSheetId="0">Orçamento!$A$14:$J$779</definedName>
    <definedName name="Z_8EC65F00_94CE_4AAC_901F_0F1A78C19FA2__wvu_FilterData" localSheetId="0">Orçamento!$A$14:$J$779</definedName>
    <definedName name="Z_B535EED3_096A_4559_AE37_6359A35C71B4_.wvu.Cols" localSheetId="1">'Cronograma Mensal'!$E:$H</definedName>
    <definedName name="Z_B535EED3_096A_4559_AE37_6359A35C71B4_.wvu.Cols" localSheetId="0">#REF!</definedName>
    <definedName name="Z_B535EED3_096A_4559_AE37_6359A35C71B4_.wvu.PrintArea" localSheetId="1">'Cronograma Mensal'!$A$12:$R$84</definedName>
    <definedName name="Z_B535EED3_096A_4559_AE37_6359A35C71B4_.wvu.PrintArea" localSheetId="0">Orçamento!$A$2:$J$787</definedName>
    <definedName name="Z_B535EED3_096A_4559_AE37_6359A35C71B4_.wvu.PrintArea" localSheetId="3">'Resumo '!$A$1:$D$54</definedName>
    <definedName name="Z_B535EED3_096A_4559_AE37_6359A35C71B4_.wvu.PrintTitles" localSheetId="1">'Cronograma Mensal'!$A:$D</definedName>
    <definedName name="Z_B535EED3_096A_4559_AE37_6359A35C71B4_.wvu.PrintTitles" localSheetId="0">Orçamento!$14:$14</definedName>
    <definedName name="Z_B535EED3_096A_4559_AE37_6359A35C71B4_.wvu.PrintTitles" localSheetId="3">'Resumo '!$1:$14</definedName>
    <definedName name="Z_CC09A366_C6A3_4857_97A0_64EABF22978D__wvu_FilterData" localSheetId="0">Orçamento!$A$14:$J$781</definedName>
    <definedName name="Z_CE6D2F78_279A_48FF_B90B_4CA40BF0D3DA__wvu_FilterData" localSheetId="0">Orçamento!$A$14:$J$781</definedName>
    <definedName name="Z_CE6D2F78_279A_48FF_B90B_4CA40BF0D3DA__wvu_PrintArea" localSheetId="1">'Cronograma Mensal'!$A$12:$R$83</definedName>
    <definedName name="Z_CE6D2F78_279A_48FF_B90B_4CA40BF0D3DA__wvu_PrintArea" localSheetId="0">Orçamento!$A$2:$J$787</definedName>
    <definedName name="Z_CE6D2F78_279A_48FF_B90B_4CA40BF0D3DA__wvu_PrintArea" localSheetId="3">'Resumo '!$A$1:$D$54</definedName>
    <definedName name="Z_CE6D2F78_279A_48FF_B90B_4CA40BF0D3DA__wvu_PrintTitles" localSheetId="0">Orçamento!$2:$14</definedName>
    <definedName name="Z_CE6D2F78_279A_48FF_B90B_4CA40BF0D3DA__wvu_PrintTitles" localSheetId="3">'Resumo '!$1:$14</definedName>
  </definedNames>
  <calcPr calcId="191029"/>
  <customWorkbookViews>
    <customWorkbookView name="User - Modo de exibição pessoal" guid="{51ADFC03-1D53-4AE2-909B-7D93A8DC249A}" maximized="1" windowWidth="0" windowHeight="0" activeSheetId="0"/>
    <customWorkbookView name="Erica Sotto - Modo de exibição pessoal" guid="{309DFEE5-7E3D-4535-B22E-0FCC4686606D}"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3" i="1" l="1"/>
  <c r="C2005" i="6"/>
  <c r="G1230" i="6"/>
  <c r="G1094" i="6"/>
  <c r="G1132" i="6"/>
  <c r="G1124" i="6"/>
  <c r="G1149" i="6" l="1"/>
  <c r="G1150" i="6"/>
  <c r="G1151" i="6"/>
  <c r="G1152" i="6"/>
  <c r="H29" i="1"/>
  <c r="I29" i="1" s="1"/>
  <c r="H28" i="1"/>
  <c r="I28" i="1" s="1"/>
  <c r="B66" i="4"/>
  <c r="B64" i="4"/>
  <c r="B40" i="5"/>
  <c r="B39" i="5"/>
  <c r="Q75" i="4"/>
  <c r="E27" i="1" l="1"/>
  <c r="H769" i="1" l="1"/>
  <c r="I769" i="1" s="1"/>
  <c r="H770" i="1"/>
  <c r="I770" i="1" s="1"/>
  <c r="H771" i="1"/>
  <c r="I771" i="1" s="1"/>
  <c r="H772" i="1"/>
  <c r="I772" i="1" s="1"/>
  <c r="H773" i="1"/>
  <c r="I773" i="1" s="1"/>
  <c r="H774" i="1"/>
  <c r="I774" i="1" s="1"/>
  <c r="H775" i="1"/>
  <c r="I775" i="1" s="1"/>
  <c r="H776" i="1"/>
  <c r="I776" i="1" s="1"/>
  <c r="H777" i="1"/>
  <c r="I777" i="1" s="1"/>
  <c r="H778" i="1"/>
  <c r="I778" i="1" s="1"/>
  <c r="H768" i="1"/>
  <c r="I768" i="1" s="1"/>
  <c r="H765" i="1"/>
  <c r="I765" i="1" s="1"/>
  <c r="H764" i="1"/>
  <c r="I764" i="1" s="1"/>
  <c r="E763" i="1" l="1"/>
  <c r="E762" i="1" s="1"/>
  <c r="E767" i="1"/>
  <c r="E766" i="1" s="1"/>
  <c r="C40" i="5" l="1"/>
  <c r="D66" i="4"/>
  <c r="C39" i="5"/>
  <c r="D64" i="4"/>
  <c r="H757" i="1"/>
  <c r="I757" i="1" s="1"/>
  <c r="F67" i="4" l="1"/>
  <c r="J67" i="4"/>
  <c r="N67" i="4"/>
  <c r="H67" i="4"/>
  <c r="I67" i="4"/>
  <c r="O67" i="4"/>
  <c r="Q67" i="4"/>
  <c r="E67" i="4"/>
  <c r="K67" i="4"/>
  <c r="R67" i="4"/>
  <c r="G67" i="4"/>
  <c r="L67" i="4"/>
  <c r="P67" i="4"/>
  <c r="M67" i="4"/>
  <c r="I65" i="4"/>
  <c r="K65" i="4"/>
  <c r="E65" i="4"/>
  <c r="G65" i="4"/>
  <c r="J65" i="4"/>
  <c r="L65" i="4"/>
  <c r="M65" i="4"/>
  <c r="Q65" i="4"/>
  <c r="R65" i="4"/>
  <c r="N65" i="4"/>
  <c r="O65" i="4"/>
  <c r="P65" i="4"/>
  <c r="H65" i="4"/>
  <c r="F65" i="4"/>
  <c r="B187" i="1"/>
  <c r="C187" i="1"/>
  <c r="C550" i="1"/>
  <c r="C673" i="1"/>
  <c r="G1990" i="6"/>
  <c r="G1991" i="6"/>
  <c r="G1992" i="6"/>
  <c r="G1993" i="6"/>
  <c r="G1994" i="6"/>
  <c r="G1995" i="6"/>
  <c r="G1996" i="6"/>
  <c r="G1997" i="6"/>
  <c r="G1989" i="6"/>
  <c r="G1979" i="6"/>
  <c r="G1980" i="6"/>
  <c r="G1981" i="6"/>
  <c r="G1982" i="6"/>
  <c r="G1983" i="6"/>
  <c r="G1978" i="6"/>
  <c r="B217" i="1"/>
  <c r="C217" i="1"/>
  <c r="G1972" i="6"/>
  <c r="G1971" i="6"/>
  <c r="G1970" i="6"/>
  <c r="G1955" i="6"/>
  <c r="G1956" i="6"/>
  <c r="G1957" i="6"/>
  <c r="G1958" i="6"/>
  <c r="G1959" i="6"/>
  <c r="G1960" i="6"/>
  <c r="G1961" i="6"/>
  <c r="G1962" i="6"/>
  <c r="G1963" i="6"/>
  <c r="G1964" i="6"/>
  <c r="G1954" i="6"/>
  <c r="G1998" i="6" l="1"/>
  <c r="G1986" i="6" s="1"/>
  <c r="G673" i="1" s="1"/>
  <c r="G1984" i="6"/>
  <c r="G1975" i="6" s="1"/>
  <c r="G550" i="1" s="1"/>
  <c r="G1973" i="6"/>
  <c r="G1967" i="6" s="1"/>
  <c r="G1965" i="6"/>
  <c r="G1951" i="6" s="1"/>
  <c r="G187" i="1" s="1"/>
  <c r="G1948" i="6"/>
  <c r="G1947" i="6"/>
  <c r="G1946" i="6"/>
  <c r="G1945" i="6"/>
  <c r="E268" i="1"/>
  <c r="D268" i="1"/>
  <c r="G1931" i="6"/>
  <c r="G1932" i="6"/>
  <c r="G1933" i="6"/>
  <c r="G1934" i="6"/>
  <c r="G1935" i="6"/>
  <c r="G1936" i="6"/>
  <c r="G1937" i="6"/>
  <c r="G1938" i="6"/>
  <c r="G1939" i="6"/>
  <c r="G1930" i="6"/>
  <c r="G1924" i="6"/>
  <c r="G1923" i="6"/>
  <c r="G1922" i="6"/>
  <c r="G1921" i="6"/>
  <c r="G1890" i="6"/>
  <c r="G1891" i="6"/>
  <c r="G1892" i="6"/>
  <c r="G1893" i="6"/>
  <c r="G1894" i="6"/>
  <c r="G1895" i="6"/>
  <c r="G1896" i="6"/>
  <c r="G1897" i="6"/>
  <c r="G1898" i="6"/>
  <c r="G1899" i="6"/>
  <c r="G1900" i="6"/>
  <c r="G1901" i="6"/>
  <c r="G1902" i="6"/>
  <c r="G1903" i="6"/>
  <c r="G1904" i="6"/>
  <c r="G1905" i="6"/>
  <c r="G1906" i="6"/>
  <c r="G1907" i="6"/>
  <c r="G1908" i="6"/>
  <c r="G1909" i="6"/>
  <c r="G1910" i="6"/>
  <c r="G1911" i="6"/>
  <c r="G1912" i="6"/>
  <c r="G1913" i="6"/>
  <c r="G1914" i="6"/>
  <c r="G1915" i="6"/>
  <c r="G1889" i="6"/>
  <c r="G1881" i="6"/>
  <c r="G1882" i="6"/>
  <c r="G1883" i="6"/>
  <c r="G1880" i="6"/>
  <c r="G1874" i="6"/>
  <c r="G1873" i="6"/>
  <c r="G1872" i="6"/>
  <c r="G1853" i="6"/>
  <c r="G1854" i="6"/>
  <c r="G1855" i="6"/>
  <c r="G1856" i="6"/>
  <c r="G1857" i="6"/>
  <c r="G1858" i="6"/>
  <c r="G1859" i="6"/>
  <c r="G1860" i="6"/>
  <c r="G1861" i="6"/>
  <c r="G1862" i="6"/>
  <c r="G1863" i="6"/>
  <c r="G1864" i="6"/>
  <c r="G1865" i="6"/>
  <c r="G1866" i="6"/>
  <c r="G1852" i="6"/>
  <c r="G1851" i="6"/>
  <c r="G1845" i="6"/>
  <c r="G1844" i="6"/>
  <c r="G1843" i="6"/>
  <c r="G1842" i="6"/>
  <c r="G1841" i="6"/>
  <c r="G1840" i="6"/>
  <c r="G1834" i="6"/>
  <c r="G1833" i="6"/>
  <c r="G1832" i="6"/>
  <c r="G1831" i="6"/>
  <c r="G1830" i="6"/>
  <c r="G1829" i="6"/>
  <c r="G1823" i="6"/>
  <c r="G1822" i="6"/>
  <c r="G1821" i="6"/>
  <c r="G1820" i="6"/>
  <c r="G1819" i="6"/>
  <c r="G1818" i="6"/>
  <c r="G1808" i="6"/>
  <c r="G1809" i="6"/>
  <c r="G1810" i="6"/>
  <c r="G1811" i="6"/>
  <c r="G1812" i="6"/>
  <c r="G1807" i="6"/>
  <c r="G1801" i="6"/>
  <c r="G1800" i="6"/>
  <c r="G1799" i="6"/>
  <c r="G1798" i="6"/>
  <c r="G1784" i="6"/>
  <c r="G1785" i="6"/>
  <c r="G1786" i="6"/>
  <c r="G1787" i="6"/>
  <c r="G1788" i="6"/>
  <c r="G1789" i="6"/>
  <c r="G1790" i="6"/>
  <c r="G1791" i="6"/>
  <c r="G1792" i="6"/>
  <c r="G1783" i="6"/>
  <c r="G1782" i="6"/>
  <c r="G1781" i="6"/>
  <c r="G1774" i="6"/>
  <c r="G1775" i="6"/>
  <c r="G1773" i="6"/>
  <c r="G1772" i="6"/>
  <c r="G1771" i="6"/>
  <c r="G1765" i="6"/>
  <c r="G1764" i="6"/>
  <c r="G1763" i="6"/>
  <c r="G1762" i="6"/>
  <c r="G1753" i="6"/>
  <c r="G1754" i="6"/>
  <c r="G1755" i="6"/>
  <c r="G1756" i="6"/>
  <c r="G1752" i="6"/>
  <c r="G18" i="6"/>
  <c r="G19" i="6"/>
  <c r="G20" i="6"/>
  <c r="G21" i="6"/>
  <c r="G22" i="6"/>
  <c r="G23" i="6"/>
  <c r="G24" i="6"/>
  <c r="G25" i="6"/>
  <c r="G26" i="6"/>
  <c r="G27" i="6"/>
  <c r="G28" i="6"/>
  <c r="G29" i="6"/>
  <c r="G30" i="6"/>
  <c r="G35" i="6"/>
  <c r="G36" i="6"/>
  <c r="G37" i="6"/>
  <c r="G38" i="6"/>
  <c r="G39" i="6"/>
  <c r="G217" i="1" l="1"/>
  <c r="G207" i="1"/>
  <c r="G1949" i="6"/>
  <c r="G1942" i="6" s="1"/>
  <c r="G614" i="1" s="1"/>
  <c r="G1940" i="6"/>
  <c r="G1927" i="6" s="1"/>
  <c r="G268" i="1" s="1"/>
  <c r="G1925" i="6"/>
  <c r="G1918" i="6" s="1"/>
  <c r="G746" i="1" s="1"/>
  <c r="G1916" i="6"/>
  <c r="G1886" i="6" s="1"/>
  <c r="G744" i="1" s="1"/>
  <c r="G1884" i="6"/>
  <c r="G1877" i="6" s="1"/>
  <c r="G441" i="1" s="1"/>
  <c r="G1875" i="6"/>
  <c r="G1869" i="6" s="1"/>
  <c r="G663" i="1" s="1"/>
  <c r="G1867" i="6"/>
  <c r="G1848" i="6" s="1"/>
  <c r="G756" i="1" s="1"/>
  <c r="G1846" i="6"/>
  <c r="G1837" i="6" s="1"/>
  <c r="G755" i="1" s="1"/>
  <c r="G1835" i="6"/>
  <c r="G1826" i="6" s="1"/>
  <c r="G754" i="1" s="1"/>
  <c r="G1824" i="6"/>
  <c r="G1815" i="6" s="1"/>
  <c r="G752" i="1" s="1"/>
  <c r="G1813" i="6"/>
  <c r="G1804" i="6" s="1"/>
  <c r="G751" i="1" s="1"/>
  <c r="G1802" i="6"/>
  <c r="G1795" i="6" s="1"/>
  <c r="G750" i="1" s="1"/>
  <c r="G1793" i="6"/>
  <c r="G1778" i="6" s="1"/>
  <c r="G749" i="1" s="1"/>
  <c r="G1776" i="6"/>
  <c r="G1768" i="6" s="1"/>
  <c r="G748" i="1" s="1"/>
  <c r="G1766" i="6"/>
  <c r="G1759" i="6" s="1"/>
  <c r="G747" i="1" s="1"/>
  <c r="G1757" i="6"/>
  <c r="G1749" i="6" s="1"/>
  <c r="G745" i="1" s="1"/>
  <c r="H268" i="1" l="1"/>
  <c r="I268" i="1" s="1"/>
  <c r="D413" i="1" l="1"/>
  <c r="B62" i="4"/>
  <c r="G63" i="6" l="1"/>
  <c r="G64" i="6"/>
  <c r="G65" i="6"/>
  <c r="G66" i="6"/>
  <c r="G67" i="6"/>
  <c r="G68" i="6"/>
  <c r="G69" i="6"/>
  <c r="G62" i="6"/>
  <c r="B38" i="5"/>
  <c r="G1729" i="6"/>
  <c r="G1730" i="6"/>
  <c r="G1715" i="6"/>
  <c r="G1716" i="6"/>
  <c r="G1717" i="6"/>
  <c r="G1718" i="6"/>
  <c r="G1719" i="6"/>
  <c r="G1720" i="6"/>
  <c r="G1721" i="6"/>
  <c r="G1722" i="6"/>
  <c r="G1746" i="6" l="1"/>
  <c r="G1745" i="6"/>
  <c r="G1744" i="6"/>
  <c r="G1737" i="6"/>
  <c r="G1738" i="6"/>
  <c r="G1736" i="6"/>
  <c r="G1728" i="6"/>
  <c r="G1731" i="6" s="1"/>
  <c r="G1725" i="6" s="1"/>
  <c r="G731" i="1" s="1"/>
  <c r="G1714" i="6"/>
  <c r="G1708" i="6"/>
  <c r="G1707" i="6"/>
  <c r="G1706" i="6"/>
  <c r="G1700" i="6"/>
  <c r="G1699" i="6"/>
  <c r="G1698" i="6"/>
  <c r="G1692" i="6"/>
  <c r="G1691" i="6"/>
  <c r="G1690" i="6"/>
  <c r="G1689" i="6"/>
  <c r="G1683" i="6"/>
  <c r="G1682" i="6"/>
  <c r="G1681" i="6"/>
  <c r="G1675" i="6"/>
  <c r="G1674" i="6"/>
  <c r="G1673" i="6"/>
  <c r="G1667" i="6"/>
  <c r="G1666" i="6"/>
  <c r="G1665" i="6"/>
  <c r="G1659" i="6"/>
  <c r="G1658" i="6"/>
  <c r="G1652" i="6"/>
  <c r="G1651" i="6"/>
  <c r="G1650" i="6"/>
  <c r="G1644" i="6"/>
  <c r="G1643" i="6"/>
  <c r="G1642" i="6"/>
  <c r="G1641" i="6"/>
  <c r="G1635" i="6"/>
  <c r="G1634" i="6"/>
  <c r="G1633" i="6"/>
  <c r="G1632" i="6"/>
  <c r="G1626" i="6"/>
  <c r="G1625" i="6"/>
  <c r="G1624" i="6"/>
  <c r="G1623" i="6"/>
  <c r="G1617" i="6"/>
  <c r="G1616" i="6"/>
  <c r="G1615" i="6"/>
  <c r="G1609" i="6"/>
  <c r="G1608" i="6"/>
  <c r="G1607" i="6"/>
  <c r="G1606" i="6"/>
  <c r="G1600" i="6"/>
  <c r="G1599" i="6"/>
  <c r="G1598" i="6"/>
  <c r="G1597" i="6"/>
  <c r="G1591" i="6"/>
  <c r="G1590" i="6"/>
  <c r="G1584" i="6"/>
  <c r="G1583" i="6"/>
  <c r="G1582" i="6"/>
  <c r="G1581" i="6"/>
  <c r="G1580" i="6"/>
  <c r="G1574" i="6"/>
  <c r="G1573" i="6"/>
  <c r="G1572" i="6"/>
  <c r="G1571" i="6"/>
  <c r="G1570" i="6"/>
  <c r="G1564" i="6"/>
  <c r="G1563" i="6"/>
  <c r="G1562" i="6"/>
  <c r="G1561" i="6"/>
  <c r="G1560" i="6"/>
  <c r="G1554" i="6"/>
  <c r="G1553" i="6"/>
  <c r="G1552" i="6"/>
  <c r="G1551" i="6"/>
  <c r="G1545" i="6"/>
  <c r="G1544" i="6"/>
  <c r="G1543" i="6"/>
  <c r="G1542" i="6"/>
  <c r="G1536" i="6"/>
  <c r="G1535" i="6"/>
  <c r="G1534" i="6"/>
  <c r="G1533" i="6"/>
  <c r="G1527" i="6"/>
  <c r="G1526" i="6"/>
  <c r="G1525" i="6"/>
  <c r="G1524" i="6"/>
  <c r="G1518" i="6"/>
  <c r="G1517" i="6"/>
  <c r="G1516" i="6"/>
  <c r="G1515" i="6"/>
  <c r="H663" i="1" l="1"/>
  <c r="H751" i="1"/>
  <c r="H750" i="1"/>
  <c r="H755" i="1"/>
  <c r="H752" i="1"/>
  <c r="H749" i="1"/>
  <c r="H754" i="1"/>
  <c r="G1747" i="6"/>
  <c r="G1741" i="6" s="1"/>
  <c r="G739" i="1" s="1"/>
  <c r="G1739" i="6"/>
  <c r="G1733" i="6" s="1"/>
  <c r="G738" i="1" s="1"/>
  <c r="G1709" i="6"/>
  <c r="G1703" i="6" s="1"/>
  <c r="G724" i="1" s="1"/>
  <c r="G1723" i="6"/>
  <c r="G1711" i="6" s="1"/>
  <c r="G730" i="1" s="1"/>
  <c r="G1701" i="6"/>
  <c r="G1695" i="6" s="1"/>
  <c r="G723" i="1" s="1"/>
  <c r="G1693" i="6"/>
  <c r="G1686" i="6" s="1"/>
  <c r="G1676" i="6"/>
  <c r="G1670" i="6" s="1"/>
  <c r="G705" i="1" s="1"/>
  <c r="G1684" i="6"/>
  <c r="G1678" i="6" s="1"/>
  <c r="G707" i="1" s="1"/>
  <c r="G1618" i="6"/>
  <c r="G1612" i="6" s="1"/>
  <c r="G661" i="1" s="1"/>
  <c r="G1660" i="6"/>
  <c r="G1655" i="6" s="1"/>
  <c r="G689" i="1" s="1"/>
  <c r="G1627" i="6"/>
  <c r="G1620" i="6" s="1"/>
  <c r="G665" i="1" s="1"/>
  <c r="G1668" i="6"/>
  <c r="G1662" i="6" s="1"/>
  <c r="G692" i="1" s="1"/>
  <c r="G1653" i="6"/>
  <c r="G1647" i="6" s="1"/>
  <c r="G688" i="1" s="1"/>
  <c r="G1636" i="6"/>
  <c r="G1629" i="6" s="1"/>
  <c r="G674" i="1" s="1"/>
  <c r="G1645" i="6"/>
  <c r="G1638" i="6" s="1"/>
  <c r="G687" i="1" s="1"/>
  <c r="G1610" i="6"/>
  <c r="G1603" i="6" s="1"/>
  <c r="G660" i="1" s="1"/>
  <c r="G1592" i="6"/>
  <c r="G1587" i="6" s="1"/>
  <c r="G658" i="1" s="1"/>
  <c r="G1601" i="6"/>
  <c r="G1594" i="6" s="1"/>
  <c r="G659" i="1" s="1"/>
  <c r="G1575" i="6"/>
  <c r="G1567" i="6" s="1"/>
  <c r="G1565" i="6"/>
  <c r="G1557" i="6" s="1"/>
  <c r="G645" i="1" s="1"/>
  <c r="G1585" i="6"/>
  <c r="G1577" i="6" s="1"/>
  <c r="G1546" i="6"/>
  <c r="G1539" i="6" s="1"/>
  <c r="G1519" i="6"/>
  <c r="G1512" i="6" s="1"/>
  <c r="G600" i="1" s="1"/>
  <c r="G1528" i="6"/>
  <c r="G1521" i="6" s="1"/>
  <c r="G1555" i="6"/>
  <c r="G1548" i="6" s="1"/>
  <c r="G1537" i="6"/>
  <c r="G1530" i="6" s="1"/>
  <c r="G1509" i="6"/>
  <c r="G1508" i="6"/>
  <c r="G1507" i="6"/>
  <c r="G1506" i="6"/>
  <c r="G1500" i="6"/>
  <c r="G1499" i="6"/>
  <c r="G1498" i="6"/>
  <c r="G1492" i="6"/>
  <c r="G1491" i="6"/>
  <c r="G1490" i="6"/>
  <c r="G1484" i="6"/>
  <c r="G1483" i="6"/>
  <c r="G1482" i="6"/>
  <c r="G1481" i="6"/>
  <c r="G1475" i="6"/>
  <c r="G1474" i="6"/>
  <c r="G1473" i="6"/>
  <c r="G1472" i="6"/>
  <c r="G1466" i="6"/>
  <c r="G1465" i="6"/>
  <c r="G1464" i="6"/>
  <c r="G1463" i="6"/>
  <c r="G1457" i="6"/>
  <c r="G1456" i="6"/>
  <c r="G1455" i="6"/>
  <c r="G1454" i="6"/>
  <c r="G1448" i="6"/>
  <c r="G1447" i="6"/>
  <c r="G1446" i="6"/>
  <c r="G1438" i="6"/>
  <c r="G1439" i="6"/>
  <c r="G1415" i="6"/>
  <c r="G1416" i="6"/>
  <c r="G1417" i="6"/>
  <c r="G1418" i="6"/>
  <c r="G1419" i="6"/>
  <c r="G1420" i="6"/>
  <c r="G1406" i="6"/>
  <c r="G1407" i="6"/>
  <c r="G1408" i="6"/>
  <c r="G1440" i="6"/>
  <c r="G1437" i="6"/>
  <c r="G1436" i="6"/>
  <c r="G1430" i="6"/>
  <c r="G1429" i="6"/>
  <c r="G1428" i="6"/>
  <c r="G1427" i="6"/>
  <c r="G1421" i="6"/>
  <c r="G1414" i="6"/>
  <c r="G1405" i="6"/>
  <c r="G1404" i="6"/>
  <c r="G1398" i="6"/>
  <c r="G1397" i="6"/>
  <c r="G1396" i="6"/>
  <c r="G1395" i="6"/>
  <c r="G1389" i="6"/>
  <c r="G1388" i="6"/>
  <c r="G1387" i="6"/>
  <c r="G1381" i="6"/>
  <c r="G1380" i="6"/>
  <c r="G1379" i="6"/>
  <c r="G1378" i="6"/>
  <c r="G1372" i="6"/>
  <c r="G1371" i="6"/>
  <c r="G1370" i="6"/>
  <c r="G1364" i="6"/>
  <c r="G1363" i="6"/>
  <c r="G1362" i="6"/>
  <c r="G1354" i="6"/>
  <c r="G1355" i="6"/>
  <c r="G1345" i="6"/>
  <c r="G1346" i="6"/>
  <c r="G1336" i="6"/>
  <c r="G1337" i="6"/>
  <c r="G1327" i="6"/>
  <c r="G1356" i="6"/>
  <c r="G1353" i="6"/>
  <c r="G1347" i="6"/>
  <c r="G1344" i="6"/>
  <c r="G1338" i="6"/>
  <c r="G1335" i="6"/>
  <c r="G1329" i="6"/>
  <c r="G1328" i="6"/>
  <c r="G1326" i="6"/>
  <c r="G1286" i="6"/>
  <c r="G1287" i="6"/>
  <c r="G1288" i="6"/>
  <c r="G1289" i="6"/>
  <c r="G1221" i="6"/>
  <c r="G1222" i="6"/>
  <c r="G1223" i="6"/>
  <c r="G1210" i="6"/>
  <c r="G1211" i="6"/>
  <c r="G1212" i="6"/>
  <c r="G1213" i="6"/>
  <c r="G1214" i="6"/>
  <c r="G1190" i="6"/>
  <c r="G1191" i="6"/>
  <c r="G1192" i="6"/>
  <c r="G1193" i="6"/>
  <c r="G1179" i="6"/>
  <c r="G1180" i="6"/>
  <c r="G1181" i="6"/>
  <c r="G1182" i="6"/>
  <c r="G1183" i="6"/>
  <c r="G1171" i="6"/>
  <c r="G1172" i="6"/>
  <c r="G1159" i="6"/>
  <c r="G1160" i="6"/>
  <c r="G1161" i="6"/>
  <c r="G1162" i="6"/>
  <c r="G1139" i="6"/>
  <c r="G1140" i="6"/>
  <c r="G1141" i="6"/>
  <c r="G1142" i="6"/>
  <c r="G1104" i="6"/>
  <c r="G1105" i="6"/>
  <c r="G1106" i="6"/>
  <c r="G1107" i="6"/>
  <c r="G1108" i="6"/>
  <c r="G1109" i="6"/>
  <c r="G1110" i="6"/>
  <c r="G1096" i="6"/>
  <c r="G1097" i="6"/>
  <c r="G1084" i="6"/>
  <c r="G1085" i="6"/>
  <c r="G1086" i="6"/>
  <c r="G1087" i="6"/>
  <c r="G1088" i="6"/>
  <c r="G1073" i="6"/>
  <c r="G1074" i="6"/>
  <c r="G1075" i="6"/>
  <c r="G1076" i="6"/>
  <c r="G1077" i="6"/>
  <c r="G1062" i="6"/>
  <c r="G1063" i="6"/>
  <c r="G1064" i="6"/>
  <c r="G1065" i="6"/>
  <c r="G1066" i="6"/>
  <c r="G1051" i="6"/>
  <c r="G1052" i="6"/>
  <c r="G1053" i="6"/>
  <c r="G1054" i="6"/>
  <c r="G1055" i="6"/>
  <c r="G963" i="6"/>
  <c r="G964" i="6"/>
  <c r="G919" i="6"/>
  <c r="G920" i="6"/>
  <c r="G921" i="6"/>
  <c r="G902" i="6"/>
  <c r="G903" i="6"/>
  <c r="G892" i="6"/>
  <c r="G893" i="6"/>
  <c r="G894" i="6"/>
  <c r="G882" i="6"/>
  <c r="G883" i="6"/>
  <c r="G884" i="6"/>
  <c r="G885" i="6"/>
  <c r="G872" i="6"/>
  <c r="G873" i="6"/>
  <c r="G874" i="6"/>
  <c r="G858" i="6"/>
  <c r="G859" i="6"/>
  <c r="G860" i="6"/>
  <c r="G861" i="6"/>
  <c r="G862" i="6"/>
  <c r="G863" i="6"/>
  <c r="G864" i="6"/>
  <c r="G865" i="6"/>
  <c r="G842" i="6"/>
  <c r="G843" i="6"/>
  <c r="G832" i="6"/>
  <c r="G833" i="6"/>
  <c r="G821" i="6"/>
  <c r="G822" i="6"/>
  <c r="G823" i="6"/>
  <c r="G824" i="6"/>
  <c r="G786" i="6"/>
  <c r="G732" i="6"/>
  <c r="G733" i="6"/>
  <c r="G734" i="6"/>
  <c r="G735" i="6"/>
  <c r="G736" i="6"/>
  <c r="G717" i="6"/>
  <c r="G718" i="6"/>
  <c r="G719" i="6"/>
  <c r="G720" i="6"/>
  <c r="G721" i="6"/>
  <c r="G722" i="6"/>
  <c r="G703" i="6"/>
  <c r="G704" i="6"/>
  <c r="G705" i="6"/>
  <c r="G706" i="6"/>
  <c r="G707" i="6"/>
  <c r="G708" i="6"/>
  <c r="G709" i="6"/>
  <c r="G689" i="6"/>
  <c r="G690" i="6"/>
  <c r="G691" i="6"/>
  <c r="G692" i="6"/>
  <c r="G693" i="6"/>
  <c r="G694" i="6"/>
  <c r="G695" i="6"/>
  <c r="G677" i="6"/>
  <c r="G678" i="6"/>
  <c r="G679" i="6"/>
  <c r="G680" i="6"/>
  <c r="G681" i="6"/>
  <c r="G663" i="6"/>
  <c r="G664" i="6"/>
  <c r="G665" i="6"/>
  <c r="G666" i="6"/>
  <c r="G667" i="6"/>
  <c r="G668" i="6"/>
  <c r="G669" i="6"/>
  <c r="G670" i="6"/>
  <c r="G649" i="6"/>
  <c r="G650" i="6"/>
  <c r="G651" i="6"/>
  <c r="G652" i="6"/>
  <c r="G653" i="6"/>
  <c r="G654" i="6"/>
  <c r="G655" i="6"/>
  <c r="G656" i="6"/>
  <c r="G635" i="6"/>
  <c r="G636" i="6"/>
  <c r="G637" i="6"/>
  <c r="G638" i="6"/>
  <c r="G639" i="6"/>
  <c r="G640" i="6"/>
  <c r="G641" i="6"/>
  <c r="G642" i="6"/>
  <c r="G621" i="6"/>
  <c r="G622" i="6"/>
  <c r="G623" i="6"/>
  <c r="G624" i="6"/>
  <c r="G625" i="6"/>
  <c r="G626" i="6"/>
  <c r="G627" i="6"/>
  <c r="G628" i="6"/>
  <c r="G607" i="6"/>
  <c r="G608" i="6"/>
  <c r="G609" i="6"/>
  <c r="G610" i="6"/>
  <c r="G611" i="6"/>
  <c r="G612" i="6"/>
  <c r="G613" i="6"/>
  <c r="G614" i="6"/>
  <c r="G593" i="6"/>
  <c r="G594" i="6"/>
  <c r="G595" i="6"/>
  <c r="G596" i="6"/>
  <c r="G597" i="6"/>
  <c r="G598" i="6"/>
  <c r="G599" i="6"/>
  <c r="G560" i="6"/>
  <c r="G561" i="6"/>
  <c r="G562" i="6"/>
  <c r="G563" i="6"/>
  <c r="G564" i="6"/>
  <c r="G565" i="6"/>
  <c r="G552" i="6"/>
  <c r="G553" i="6"/>
  <c r="G537" i="6"/>
  <c r="G538" i="6"/>
  <c r="G539" i="6"/>
  <c r="G540" i="6"/>
  <c r="G541" i="6"/>
  <c r="G542" i="6"/>
  <c r="G543" i="6"/>
  <c r="G515" i="6"/>
  <c r="G516" i="6"/>
  <c r="G517" i="6"/>
  <c r="G518" i="6"/>
  <c r="G519" i="6"/>
  <c r="G520" i="6"/>
  <c r="G521" i="6"/>
  <c r="G490" i="6"/>
  <c r="G491" i="6"/>
  <c r="G492" i="6"/>
  <c r="G493" i="6"/>
  <c r="G494" i="6"/>
  <c r="G495" i="6"/>
  <c r="G496" i="6"/>
  <c r="G443" i="6"/>
  <c r="G444" i="6"/>
  <c r="G433" i="6"/>
  <c r="G434" i="6"/>
  <c r="G435" i="6"/>
  <c r="G436" i="6"/>
  <c r="G423" i="6"/>
  <c r="G424" i="6"/>
  <c r="G425" i="6"/>
  <c r="G426" i="6"/>
  <c r="G413" i="6"/>
  <c r="G414" i="6"/>
  <c r="G415" i="6"/>
  <c r="G403" i="6"/>
  <c r="G404" i="6"/>
  <c r="G405" i="6"/>
  <c r="G406" i="6"/>
  <c r="G362" i="6"/>
  <c r="G363" i="6"/>
  <c r="G364" i="6"/>
  <c r="G365" i="6"/>
  <c r="G366" i="6"/>
  <c r="G353" i="6"/>
  <c r="G354" i="6"/>
  <c r="G323" i="6"/>
  <c r="G324" i="6"/>
  <c r="G325" i="6"/>
  <c r="G312" i="6"/>
  <c r="G313" i="6"/>
  <c r="G314" i="6"/>
  <c r="G315" i="6"/>
  <c r="G301" i="6"/>
  <c r="G302" i="6"/>
  <c r="G290" i="6"/>
  <c r="G291" i="6"/>
  <c r="G292" i="6"/>
  <c r="G279" i="6"/>
  <c r="G280" i="6"/>
  <c r="G268" i="6"/>
  <c r="G269" i="6"/>
  <c r="G247" i="6"/>
  <c r="G248" i="6"/>
  <c r="G257" i="6"/>
  <c r="G258" i="6"/>
  <c r="G237" i="6"/>
  <c r="G238" i="6"/>
  <c r="G239" i="6"/>
  <c r="G227" i="6"/>
  <c r="G228" i="6"/>
  <c r="G215" i="6"/>
  <c r="G216" i="6"/>
  <c r="G217" i="6"/>
  <c r="G204" i="6"/>
  <c r="G205" i="6"/>
  <c r="G146" i="6"/>
  <c r="G147" i="6"/>
  <c r="G148" i="6"/>
  <c r="G149" i="6"/>
  <c r="G150" i="6"/>
  <c r="G135" i="6"/>
  <c r="G136" i="6"/>
  <c r="G137" i="6"/>
  <c r="G138" i="6"/>
  <c r="G139" i="6"/>
  <c r="G124" i="6"/>
  <c r="G125" i="6"/>
  <c r="G126" i="6"/>
  <c r="G114" i="6"/>
  <c r="G115" i="6"/>
  <c r="G116" i="6"/>
  <c r="G102" i="6"/>
  <c r="G103" i="6"/>
  <c r="G104" i="6"/>
  <c r="G89" i="6"/>
  <c r="G90" i="6"/>
  <c r="G91" i="6"/>
  <c r="G92" i="6"/>
  <c r="G93" i="6"/>
  <c r="G94" i="6"/>
  <c r="G77" i="6"/>
  <c r="G78" i="6"/>
  <c r="G79" i="6"/>
  <c r="G80" i="6"/>
  <c r="G81" i="6"/>
  <c r="G82" i="6"/>
  <c r="H648" i="1"/>
  <c r="H651" i="1"/>
  <c r="H652" i="1"/>
  <c r="H653" i="1"/>
  <c r="H654" i="1"/>
  <c r="H655" i="1"/>
  <c r="H656" i="1"/>
  <c r="H657" i="1"/>
  <c r="H662" i="1"/>
  <c r="H664" i="1"/>
  <c r="H666" i="1"/>
  <c r="H650" i="1"/>
  <c r="H629" i="1"/>
  <c r="H630" i="1"/>
  <c r="H631" i="1"/>
  <c r="H632" i="1"/>
  <c r="H633" i="1"/>
  <c r="H634" i="1"/>
  <c r="H635" i="1"/>
  <c r="H636" i="1"/>
  <c r="H637" i="1"/>
  <c r="H638" i="1"/>
  <c r="H639" i="1"/>
  <c r="H640" i="1"/>
  <c r="H641" i="1"/>
  <c r="H642" i="1"/>
  <c r="H628" i="1"/>
  <c r="H606" i="1"/>
  <c r="H607" i="1"/>
  <c r="H608" i="1"/>
  <c r="H615" i="1"/>
  <c r="H616" i="1"/>
  <c r="H617" i="1"/>
  <c r="H618" i="1"/>
  <c r="H619" i="1"/>
  <c r="H620" i="1"/>
  <c r="H621" i="1"/>
  <c r="H622" i="1"/>
  <c r="H623" i="1"/>
  <c r="H624" i="1"/>
  <c r="H625" i="1"/>
  <c r="H626" i="1"/>
  <c r="H605" i="1"/>
  <c r="H40" i="1"/>
  <c r="H41" i="1"/>
  <c r="H48" i="1"/>
  <c r="H49" i="1"/>
  <c r="H50" i="1"/>
  <c r="H51" i="1"/>
  <c r="H47" i="1"/>
  <c r="H211" i="1"/>
  <c r="H216" i="1"/>
  <c r="H217" i="1"/>
  <c r="H218" i="1"/>
  <c r="H215" i="1"/>
  <c r="H209" i="1"/>
  <c r="H504" i="1"/>
  <c r="H507" i="1"/>
  <c r="H516" i="1"/>
  <c r="H519" i="1"/>
  <c r="H520" i="1"/>
  <c r="H521" i="1"/>
  <c r="H522" i="1"/>
  <c r="H523" i="1"/>
  <c r="H524" i="1"/>
  <c r="H526" i="1"/>
  <c r="H527" i="1"/>
  <c r="H753" i="1"/>
  <c r="H713" i="1"/>
  <c r="H714" i="1"/>
  <c r="H712" i="1"/>
  <c r="H708" i="1"/>
  <c r="H709" i="1"/>
  <c r="H710" i="1"/>
  <c r="H686" i="1"/>
  <c r="H688" i="1"/>
  <c r="H695" i="1"/>
  <c r="H696" i="1"/>
  <c r="H697" i="1"/>
  <c r="H698" i="1"/>
  <c r="H699" i="1"/>
  <c r="H700" i="1"/>
  <c r="H701" i="1"/>
  <c r="H702" i="1"/>
  <c r="H703" i="1"/>
  <c r="H704" i="1"/>
  <c r="H694" i="1"/>
  <c r="H691" i="1"/>
  <c r="H685" i="1"/>
  <c r="H578" i="1"/>
  <c r="H581" i="1"/>
  <c r="H582" i="1"/>
  <c r="H583" i="1"/>
  <c r="H584" i="1"/>
  <c r="H585" i="1"/>
  <c r="H586" i="1"/>
  <c r="H587" i="1"/>
  <c r="H588" i="1"/>
  <c r="H589" i="1"/>
  <c r="H590" i="1"/>
  <c r="H595" i="1"/>
  <c r="H596" i="1"/>
  <c r="H597" i="1"/>
  <c r="H598" i="1"/>
  <c r="H601" i="1"/>
  <c r="H602" i="1"/>
  <c r="H603" i="1"/>
  <c r="H580" i="1"/>
  <c r="H560" i="1"/>
  <c r="H440" i="1"/>
  <c r="H424" i="1"/>
  <c r="H425" i="1"/>
  <c r="H426" i="1"/>
  <c r="H427" i="1"/>
  <c r="H428" i="1"/>
  <c r="H429" i="1"/>
  <c r="H430" i="1"/>
  <c r="H431" i="1"/>
  <c r="H432" i="1"/>
  <c r="H433" i="1"/>
  <c r="H434" i="1"/>
  <c r="H435" i="1"/>
  <c r="H436" i="1"/>
  <c r="H416" i="1"/>
  <c r="H411" i="1"/>
  <c r="H415" i="1"/>
  <c r="H403" i="1"/>
  <c r="H404" i="1"/>
  <c r="H405" i="1"/>
  <c r="H406" i="1"/>
  <c r="H407" i="1"/>
  <c r="H340" i="1"/>
  <c r="H331" i="1"/>
  <c r="H332" i="1"/>
  <c r="H294" i="1"/>
  <c r="H295" i="1"/>
  <c r="H285" i="1"/>
  <c r="H191" i="1"/>
  <c r="H192" i="1"/>
  <c r="H193" i="1"/>
  <c r="H196" i="1"/>
  <c r="H197" i="1"/>
  <c r="H198" i="1"/>
  <c r="H195" i="1"/>
  <c r="H190" i="1"/>
  <c r="H187" i="1"/>
  <c r="H184" i="1"/>
  <c r="H185" i="1"/>
  <c r="H183" i="1"/>
  <c r="H180" i="1"/>
  <c r="H179" i="1"/>
  <c r="H171" i="1"/>
  <c r="H172" i="1"/>
  <c r="H152" i="1"/>
  <c r="H153" i="1"/>
  <c r="H154" i="1"/>
  <c r="H155" i="1"/>
  <c r="H156" i="1"/>
  <c r="H144" i="1"/>
  <c r="H145" i="1"/>
  <c r="H119" i="1"/>
  <c r="H120" i="1"/>
  <c r="H123" i="1"/>
  <c r="H124" i="1"/>
  <c r="H125" i="1"/>
  <c r="H126" i="1"/>
  <c r="H122" i="1"/>
  <c r="H118" i="1"/>
  <c r="H110" i="1"/>
  <c r="H111" i="1"/>
  <c r="H112" i="1"/>
  <c r="H113" i="1"/>
  <c r="H114" i="1"/>
  <c r="H115" i="1"/>
  <c r="H116" i="1"/>
  <c r="H103" i="1"/>
  <c r="H104" i="1"/>
  <c r="H105" i="1"/>
  <c r="H106" i="1"/>
  <c r="H107" i="1"/>
  <c r="H109" i="1"/>
  <c r="H102" i="1"/>
  <c r="H92" i="1"/>
  <c r="H93" i="1"/>
  <c r="H94" i="1"/>
  <c r="H95" i="1"/>
  <c r="H96" i="1"/>
  <c r="H97" i="1"/>
  <c r="H98" i="1"/>
  <c r="H99" i="1"/>
  <c r="H100" i="1"/>
  <c r="H91" i="1"/>
  <c r="H88" i="1"/>
  <c r="H89" i="1"/>
  <c r="H64" i="1"/>
  <c r="H65" i="1"/>
  <c r="H66" i="1"/>
  <c r="H67" i="1"/>
  <c r="H68" i="1"/>
  <c r="H133" i="1"/>
  <c r="H134" i="1"/>
  <c r="H135" i="1"/>
  <c r="H661" i="1" l="1"/>
  <c r="I661" i="1" s="1"/>
  <c r="H600" i="1"/>
  <c r="I600" i="1" s="1"/>
  <c r="H705" i="1"/>
  <c r="H723" i="1"/>
  <c r="I723" i="1" s="1"/>
  <c r="H645" i="1"/>
  <c r="I645" i="1" s="1"/>
  <c r="H724" i="1"/>
  <c r="I724" i="1" s="1"/>
  <c r="H659" i="1"/>
  <c r="I659" i="1" s="1"/>
  <c r="H707" i="1"/>
  <c r="I707" i="1" s="1"/>
  <c r="H658" i="1"/>
  <c r="I658" i="1" s="1"/>
  <c r="H660" i="1"/>
  <c r="H687" i="1"/>
  <c r="I687" i="1" s="1"/>
  <c r="H692" i="1"/>
  <c r="I692" i="1" s="1"/>
  <c r="H665" i="1"/>
  <c r="I665" i="1" s="1"/>
  <c r="H689" i="1"/>
  <c r="I689" i="1" s="1"/>
  <c r="H614" i="1"/>
  <c r="I606" i="1"/>
  <c r="I217" i="1"/>
  <c r="I633" i="1"/>
  <c r="I47" i="1"/>
  <c r="I50" i="1"/>
  <c r="I40" i="1"/>
  <c r="I636" i="1"/>
  <c r="I634" i="1"/>
  <c r="I123" i="1"/>
  <c r="I631" i="1"/>
  <c r="I119" i="1"/>
  <c r="I630" i="1"/>
  <c r="I116" i="1"/>
  <c r="I118" i="1"/>
  <c r="I125" i="1"/>
  <c r="I589" i="1"/>
  <c r="I115" i="1"/>
  <c r="I588" i="1"/>
  <c r="I590" i="1"/>
  <c r="I106" i="1"/>
  <c r="I587" i="1"/>
  <c r="I666" i="1"/>
  <c r="I104" i="1"/>
  <c r="I584" i="1"/>
  <c r="I662" i="1"/>
  <c r="I103" i="1"/>
  <c r="I626" i="1"/>
  <c r="I657" i="1"/>
  <c r="I625" i="1"/>
  <c r="I656" i="1"/>
  <c r="I623" i="1"/>
  <c r="I655" i="1"/>
  <c r="I654" i="1"/>
  <c r="I622" i="1"/>
  <c r="I608" i="1"/>
  <c r="I641" i="1"/>
  <c r="I639" i="1"/>
  <c r="I637" i="1"/>
  <c r="I183" i="1"/>
  <c r="I332" i="1"/>
  <c r="I431" i="1"/>
  <c r="I694" i="1"/>
  <c r="I686" i="1"/>
  <c r="I524" i="1"/>
  <c r="I218" i="1"/>
  <c r="I638" i="1"/>
  <c r="I664" i="1"/>
  <c r="I196" i="1"/>
  <c r="I440" i="1"/>
  <c r="I153" i="1"/>
  <c r="I695" i="1"/>
  <c r="I710" i="1"/>
  <c r="I523" i="1"/>
  <c r="I583" i="1"/>
  <c r="I698" i="1"/>
  <c r="I192" i="1"/>
  <c r="I696" i="1"/>
  <c r="I752" i="1"/>
  <c r="I294" i="1"/>
  <c r="I585" i="1"/>
  <c r="I621" i="1"/>
  <c r="I660" i="1"/>
  <c r="I415" i="1"/>
  <c r="I753" i="1"/>
  <c r="I126" i="1"/>
  <c r="I436" i="1"/>
  <c r="I432" i="1"/>
  <c r="I64" i="1"/>
  <c r="I184" i="1"/>
  <c r="I340" i="1"/>
  <c r="I429" i="1"/>
  <c r="I704" i="1"/>
  <c r="I709" i="1"/>
  <c r="I522" i="1"/>
  <c r="I216" i="1"/>
  <c r="I114" i="1"/>
  <c r="I51" i="1"/>
  <c r="I580" i="1"/>
  <c r="I582" i="1"/>
  <c r="I89" i="1"/>
  <c r="I187" i="1"/>
  <c r="I407" i="1"/>
  <c r="I428" i="1"/>
  <c r="I703" i="1"/>
  <c r="I708" i="1"/>
  <c r="I521" i="1"/>
  <c r="I113" i="1"/>
  <c r="I603" i="1"/>
  <c r="I581" i="1"/>
  <c r="I620" i="1"/>
  <c r="I635" i="1"/>
  <c r="I691" i="1"/>
  <c r="I65" i="1"/>
  <c r="I185" i="1"/>
  <c r="I430" i="1"/>
  <c r="I406" i="1"/>
  <c r="I702" i="1"/>
  <c r="I712" i="1"/>
  <c r="I520" i="1"/>
  <c r="I112" i="1"/>
  <c r="I49" i="1"/>
  <c r="I602" i="1"/>
  <c r="I619" i="1"/>
  <c r="I195" i="1"/>
  <c r="I519" i="1"/>
  <c r="I526" i="1"/>
  <c r="I66" i="1"/>
  <c r="I88" i="1"/>
  <c r="I190" i="1"/>
  <c r="I91" i="1"/>
  <c r="I145" i="1"/>
  <c r="I405" i="1"/>
  <c r="I426" i="1"/>
  <c r="I701" i="1"/>
  <c r="I714" i="1"/>
  <c r="I111" i="1"/>
  <c r="I48" i="1"/>
  <c r="I601" i="1"/>
  <c r="I618" i="1"/>
  <c r="I100" i="1"/>
  <c r="I144" i="1"/>
  <c r="I198" i="1"/>
  <c r="I404" i="1"/>
  <c r="I425" i="1"/>
  <c r="I700" i="1"/>
  <c r="I713" i="1"/>
  <c r="I516" i="1"/>
  <c r="I102" i="1"/>
  <c r="I110" i="1"/>
  <c r="I598" i="1"/>
  <c r="I624" i="1"/>
  <c r="I617" i="1"/>
  <c r="I632" i="1"/>
  <c r="I653" i="1"/>
  <c r="I67" i="1"/>
  <c r="I180" i="1"/>
  <c r="I215" i="1"/>
  <c r="I331" i="1"/>
  <c r="I427" i="1"/>
  <c r="I99" i="1"/>
  <c r="I156" i="1"/>
  <c r="I197" i="1"/>
  <c r="I403" i="1"/>
  <c r="I424" i="1"/>
  <c r="I699" i="1"/>
  <c r="I507" i="1"/>
  <c r="I109" i="1"/>
  <c r="I107" i="1"/>
  <c r="I597" i="1"/>
  <c r="I616" i="1"/>
  <c r="I652" i="1"/>
  <c r="I651" i="1"/>
  <c r="I155" i="1"/>
  <c r="I504" i="1"/>
  <c r="I596" i="1"/>
  <c r="I97" i="1"/>
  <c r="I154" i="1"/>
  <c r="I193" i="1"/>
  <c r="I411" i="1"/>
  <c r="I560" i="1"/>
  <c r="I697" i="1"/>
  <c r="I754" i="1"/>
  <c r="I209" i="1"/>
  <c r="I122" i="1"/>
  <c r="I105" i="1"/>
  <c r="I595" i="1"/>
  <c r="I615" i="1"/>
  <c r="I629" i="1"/>
  <c r="I98" i="1"/>
  <c r="I607" i="1"/>
  <c r="I628" i="1"/>
  <c r="I135" i="1"/>
  <c r="I95" i="1"/>
  <c r="I191" i="1"/>
  <c r="I94" i="1"/>
  <c r="I172" i="1"/>
  <c r="I285" i="1"/>
  <c r="I435" i="1"/>
  <c r="I751" i="1"/>
  <c r="I124" i="1"/>
  <c r="I605" i="1"/>
  <c r="I642" i="1"/>
  <c r="I705" i="1"/>
  <c r="I750" i="1"/>
  <c r="I96" i="1"/>
  <c r="I416" i="1"/>
  <c r="I152" i="1"/>
  <c r="I134" i="1"/>
  <c r="I133" i="1"/>
  <c r="I93" i="1"/>
  <c r="I171" i="1"/>
  <c r="I434" i="1"/>
  <c r="I749" i="1"/>
  <c r="I648" i="1"/>
  <c r="I92" i="1"/>
  <c r="I179" i="1"/>
  <c r="I295" i="1"/>
  <c r="I433" i="1"/>
  <c r="I685" i="1"/>
  <c r="I688" i="1"/>
  <c r="I527" i="1"/>
  <c r="I211" i="1"/>
  <c r="I120" i="1"/>
  <c r="I586" i="1"/>
  <c r="I640" i="1"/>
  <c r="I650" i="1"/>
  <c r="I663" i="1"/>
  <c r="G611" i="1"/>
  <c r="G718" i="1"/>
  <c r="G715" i="1"/>
  <c r="G646" i="1"/>
  <c r="G720" i="1"/>
  <c r="G647" i="1"/>
  <c r="G610" i="1"/>
  <c r="G717" i="1"/>
  <c r="G612" i="1"/>
  <c r="G719" i="1"/>
  <c r="G609" i="1"/>
  <c r="G716" i="1"/>
  <c r="G1476" i="6"/>
  <c r="G1469" i="6" s="1"/>
  <c r="G591" i="1" s="1"/>
  <c r="G1501" i="6"/>
  <c r="G1495" i="6" s="1"/>
  <c r="G594" i="1" s="1"/>
  <c r="G1493" i="6"/>
  <c r="G1487" i="6" s="1"/>
  <c r="G593" i="1" s="1"/>
  <c r="G1467" i="6"/>
  <c r="G1460" i="6" s="1"/>
  <c r="G577" i="1" s="1"/>
  <c r="G1449" i="6"/>
  <c r="G1443" i="6" s="1"/>
  <c r="G570" i="1" s="1"/>
  <c r="G1510" i="6"/>
  <c r="G1503" i="6" s="1"/>
  <c r="G599" i="1" s="1"/>
  <c r="G1485" i="6"/>
  <c r="G1478" i="6" s="1"/>
  <c r="G592" i="1" s="1"/>
  <c r="G1458" i="6"/>
  <c r="G1451" i="6" s="1"/>
  <c r="G575" i="1" s="1"/>
  <c r="G1441" i="6"/>
  <c r="G1433" i="6" s="1"/>
  <c r="G561" i="1" s="1"/>
  <c r="G1431" i="6"/>
  <c r="G1424" i="6" s="1"/>
  <c r="G1422" i="6"/>
  <c r="G1411" i="6" s="1"/>
  <c r="G554" i="1" s="1"/>
  <c r="G1409" i="6"/>
  <c r="G1401" i="6" s="1"/>
  <c r="G538" i="1" s="1"/>
  <c r="G1399" i="6"/>
  <c r="G1392" i="6" s="1"/>
  <c r="G537" i="1" s="1"/>
  <c r="G1365" i="6"/>
  <c r="G1359" i="6" s="1"/>
  <c r="G517" i="1" s="1"/>
  <c r="G1390" i="6"/>
  <c r="G1384" i="6" s="1"/>
  <c r="G534" i="1" s="1"/>
  <c r="G1373" i="6"/>
  <c r="G1367" i="6" s="1"/>
  <c r="G518" i="1" s="1"/>
  <c r="G1382" i="6"/>
  <c r="G1375" i="6" s="1"/>
  <c r="G525" i="1" s="1"/>
  <c r="G1357" i="6"/>
  <c r="G1350" i="6" s="1"/>
  <c r="G515" i="1" s="1"/>
  <c r="G1339" i="6"/>
  <c r="G1332" i="6" s="1"/>
  <c r="G513" i="1" s="1"/>
  <c r="G1330" i="6"/>
  <c r="G1323" i="6" s="1"/>
  <c r="G512" i="1" s="1"/>
  <c r="G1348" i="6"/>
  <c r="G1341" i="6" s="1"/>
  <c r="G514" i="1" s="1"/>
  <c r="G40" i="6"/>
  <c r="H593" i="1" l="1"/>
  <c r="I593" i="1" s="1"/>
  <c r="H612" i="1"/>
  <c r="I612" i="1" s="1"/>
  <c r="H717" i="1"/>
  <c r="I717" i="1" s="1"/>
  <c r="H647" i="1"/>
  <c r="I647" i="1" s="1"/>
  <c r="H718" i="1"/>
  <c r="I718" i="1" s="1"/>
  <c r="H514" i="1"/>
  <c r="I514" i="1" s="1"/>
  <c r="H720" i="1"/>
  <c r="I720" i="1" s="1"/>
  <c r="H611" i="1"/>
  <c r="I611" i="1" s="1"/>
  <c r="H610" i="1"/>
  <c r="I610" i="1" s="1"/>
  <c r="H646" i="1"/>
  <c r="I646" i="1" s="1"/>
  <c r="H715" i="1"/>
  <c r="I715" i="1" s="1"/>
  <c r="H512" i="1"/>
  <c r="I512" i="1" s="1"/>
  <c r="H577" i="1"/>
  <c r="I577" i="1" s="1"/>
  <c r="H592" i="1"/>
  <c r="I592" i="1" s="1"/>
  <c r="H599" i="1"/>
  <c r="I599" i="1" s="1"/>
  <c r="H525" i="1"/>
  <c r="I525" i="1" s="1"/>
  <c r="H591" i="1"/>
  <c r="I591" i="1" s="1"/>
  <c r="H513" i="1"/>
  <c r="I513" i="1" s="1"/>
  <c r="H515" i="1"/>
  <c r="I515" i="1" s="1"/>
  <c r="H594" i="1"/>
  <c r="I594" i="1" s="1"/>
  <c r="H518" i="1"/>
  <c r="I518" i="1" s="1"/>
  <c r="H716" i="1"/>
  <c r="I716" i="1" s="1"/>
  <c r="H609" i="1"/>
  <c r="I609" i="1" s="1"/>
  <c r="H517" i="1"/>
  <c r="I517" i="1" s="1"/>
  <c r="H719" i="1"/>
  <c r="I719" i="1" s="1"/>
  <c r="I614" i="1"/>
  <c r="E722" i="1"/>
  <c r="E721" i="1" s="1"/>
  <c r="D56" i="4" s="1"/>
  <c r="E684" i="1"/>
  <c r="E627" i="1"/>
  <c r="E186" i="1"/>
  <c r="E693" i="1"/>
  <c r="E690" i="1"/>
  <c r="E108" i="1"/>
  <c r="E194" i="1"/>
  <c r="E101" i="1"/>
  <c r="E706" i="1"/>
  <c r="E90" i="1"/>
  <c r="E189" i="1"/>
  <c r="E121" i="1"/>
  <c r="E214" i="1"/>
  <c r="E46" i="1"/>
  <c r="E182" i="1"/>
  <c r="E117" i="1"/>
  <c r="E649" i="1"/>
  <c r="G555" i="1"/>
  <c r="G613" i="1"/>
  <c r="H613" i="1" l="1"/>
  <c r="I613" i="1" s="1"/>
  <c r="E579" i="1"/>
  <c r="E711" i="1"/>
  <c r="E683" i="1" s="1"/>
  <c r="D54" i="4" s="1"/>
  <c r="E188" i="1"/>
  <c r="G1320" i="6"/>
  <c r="G1319" i="6"/>
  <c r="G1318" i="6"/>
  <c r="B60" i="4"/>
  <c r="B58" i="4"/>
  <c r="B56" i="4"/>
  <c r="B54" i="4"/>
  <c r="B52" i="4"/>
  <c r="B50" i="4"/>
  <c r="B48" i="4"/>
  <c r="B46" i="4"/>
  <c r="B44" i="4"/>
  <c r="E604" i="1" l="1"/>
  <c r="G1321" i="6"/>
  <c r="G1315" i="6" s="1"/>
  <c r="G511" i="1" s="1"/>
  <c r="G1199" i="6"/>
  <c r="G1200" i="6"/>
  <c r="G1201" i="6"/>
  <c r="G1202" i="6"/>
  <c r="G1203" i="6"/>
  <c r="G779" i="6"/>
  <c r="G780" i="6"/>
  <c r="G1311" i="6"/>
  <c r="G1312" i="6"/>
  <c r="G1310" i="6"/>
  <c r="G1303" i="6"/>
  <c r="G1296" i="6"/>
  <c r="G1297" i="6"/>
  <c r="G1295" i="6"/>
  <c r="G1285" i="6"/>
  <c r="G1276" i="6"/>
  <c r="G1277" i="6"/>
  <c r="G1278" i="6"/>
  <c r="G1279" i="6"/>
  <c r="G1275" i="6"/>
  <c r="G1266" i="6"/>
  <c r="G1267" i="6"/>
  <c r="G1268" i="6"/>
  <c r="G1269" i="6"/>
  <c r="G1265" i="6"/>
  <c r="G1257" i="6"/>
  <c r="G1258" i="6"/>
  <c r="G1259" i="6"/>
  <c r="G1256" i="6"/>
  <c r="G1248" i="6"/>
  <c r="G1249" i="6"/>
  <c r="G1250" i="6"/>
  <c r="G1247" i="6"/>
  <c r="G1239" i="6"/>
  <c r="G1240" i="6"/>
  <c r="G1241" i="6"/>
  <c r="G1238" i="6"/>
  <c r="G1231" i="6"/>
  <c r="G1232" i="6"/>
  <c r="G1229" i="6"/>
  <c r="G1220" i="6"/>
  <c r="G1209" i="6"/>
  <c r="G1189" i="6"/>
  <c r="G1178" i="6"/>
  <c r="G1169" i="6"/>
  <c r="G1170" i="6"/>
  <c r="G1168" i="6"/>
  <c r="G1158" i="6"/>
  <c r="G1148" i="6"/>
  <c r="G1138" i="6"/>
  <c r="G1125" i="6"/>
  <c r="G1126" i="6"/>
  <c r="G1117" i="6"/>
  <c r="G1118" i="6"/>
  <c r="G1116" i="6"/>
  <c r="G1103" i="6"/>
  <c r="G1095" i="6"/>
  <c r="G1083" i="6"/>
  <c r="G1072" i="6"/>
  <c r="G1061" i="6"/>
  <c r="G1050" i="6"/>
  <c r="G1043" i="6"/>
  <c r="G1044" i="6"/>
  <c r="G1042" i="6"/>
  <c r="G1035" i="6"/>
  <c r="G1036" i="6"/>
  <c r="G1034" i="6"/>
  <c r="G1027" i="6"/>
  <c r="G1028" i="6"/>
  <c r="G1019" i="6"/>
  <c r="G1020" i="6"/>
  <c r="G1026" i="6"/>
  <c r="G1018" i="6"/>
  <c r="G1011" i="6"/>
  <c r="G1012" i="6"/>
  <c r="G1003" i="6"/>
  <c r="G1004" i="6"/>
  <c r="G1010" i="6"/>
  <c r="G1002" i="6"/>
  <c r="G995" i="6"/>
  <c r="G996" i="6"/>
  <c r="G994" i="6"/>
  <c r="G987" i="6"/>
  <c r="G988" i="6"/>
  <c r="G986" i="6"/>
  <c r="G979" i="6"/>
  <c r="G980" i="6"/>
  <c r="G978" i="6"/>
  <c r="G971" i="6"/>
  <c r="G972" i="6"/>
  <c r="G970" i="6"/>
  <c r="G962" i="6"/>
  <c r="G954" i="6"/>
  <c r="G955" i="6"/>
  <c r="G956" i="6"/>
  <c r="G953" i="6"/>
  <c r="G945" i="6"/>
  <c r="G946" i="6"/>
  <c r="G947" i="6"/>
  <c r="G944" i="6"/>
  <c r="G937" i="6"/>
  <c r="G938" i="6"/>
  <c r="G936" i="6"/>
  <c r="G928" i="6"/>
  <c r="G929" i="6"/>
  <c r="G930" i="6"/>
  <c r="G927" i="6"/>
  <c r="G918" i="6"/>
  <c r="G910" i="6"/>
  <c r="G911" i="6"/>
  <c r="G912" i="6"/>
  <c r="G909" i="6"/>
  <c r="G901" i="6"/>
  <c r="G900" i="6"/>
  <c r="G891" i="6"/>
  <c r="G881" i="6"/>
  <c r="G886" i="6" s="1"/>
  <c r="G875" i="6"/>
  <c r="G871" i="6"/>
  <c r="G857" i="6"/>
  <c r="G850" i="6"/>
  <c r="G851" i="6"/>
  <c r="G849" i="6"/>
  <c r="G841" i="6"/>
  <c r="G840" i="6"/>
  <c r="G831" i="6"/>
  <c r="G834" i="6"/>
  <c r="G830" i="6"/>
  <c r="G820" i="6"/>
  <c r="G812" i="6"/>
  <c r="G813" i="6"/>
  <c r="G814" i="6"/>
  <c r="G811" i="6"/>
  <c r="G803" i="6"/>
  <c r="G804" i="6"/>
  <c r="G805" i="6"/>
  <c r="G802" i="6"/>
  <c r="G795" i="6"/>
  <c r="G796" i="6"/>
  <c r="G794" i="6"/>
  <c r="G788" i="6"/>
  <c r="G787" i="6"/>
  <c r="G778" i="6"/>
  <c r="G771" i="6"/>
  <c r="G772" i="6"/>
  <c r="G770" i="6"/>
  <c r="G763" i="6"/>
  <c r="G764" i="6"/>
  <c r="G762" i="6"/>
  <c r="G755" i="6"/>
  <c r="G756" i="6"/>
  <c r="G754" i="6"/>
  <c r="G744" i="6"/>
  <c r="G745" i="6"/>
  <c r="G746" i="6"/>
  <c r="G747" i="6"/>
  <c r="G748" i="6"/>
  <c r="G743" i="6"/>
  <c r="G730" i="6"/>
  <c r="G731" i="6"/>
  <c r="G737" i="6"/>
  <c r="G729" i="6"/>
  <c r="G716" i="6"/>
  <c r="G723" i="6"/>
  <c r="G715" i="6"/>
  <c r="G702" i="6"/>
  <c r="G701" i="6"/>
  <c r="G688" i="6"/>
  <c r="G687" i="6"/>
  <c r="G676" i="6"/>
  <c r="G662" i="6"/>
  <c r="G648" i="6"/>
  <c r="G634" i="6"/>
  <c r="G620" i="6"/>
  <c r="G606" i="6"/>
  <c r="G600" i="6"/>
  <c r="G592" i="6"/>
  <c r="G584" i="6"/>
  <c r="G585" i="6"/>
  <c r="G586" i="6"/>
  <c r="G583" i="6"/>
  <c r="G575" i="6"/>
  <c r="G576" i="6"/>
  <c r="G577" i="6"/>
  <c r="G574" i="6"/>
  <c r="G567" i="6"/>
  <c r="G568" i="6"/>
  <c r="G566" i="6"/>
  <c r="G551" i="6"/>
  <c r="G554" i="6"/>
  <c r="G550" i="6"/>
  <c r="G544" i="6"/>
  <c r="G536" i="6"/>
  <c r="G529" i="6"/>
  <c r="G530" i="6"/>
  <c r="G528" i="6"/>
  <c r="G514" i="6"/>
  <c r="G522" i="6"/>
  <c r="G506" i="6"/>
  <c r="G507" i="6"/>
  <c r="G513" i="6"/>
  <c r="G505" i="6"/>
  <c r="G498" i="6"/>
  <c r="G499" i="6"/>
  <c r="G497" i="6"/>
  <c r="G482" i="6"/>
  <c r="G483" i="6"/>
  <c r="G484" i="6"/>
  <c r="G481" i="6"/>
  <c r="G473" i="6"/>
  <c r="G474" i="6"/>
  <c r="G475" i="6"/>
  <c r="G472" i="6"/>
  <c r="G463" i="6"/>
  <c r="G464" i="6"/>
  <c r="G465" i="6"/>
  <c r="G466" i="6"/>
  <c r="G462" i="6"/>
  <c r="G453" i="6"/>
  <c r="G454" i="6"/>
  <c r="G455" i="6"/>
  <c r="G456" i="6"/>
  <c r="G452" i="6"/>
  <c r="G445" i="6"/>
  <c r="G446" i="6"/>
  <c r="G442" i="6"/>
  <c r="G432" i="6"/>
  <c r="G422" i="6"/>
  <c r="G416" i="6"/>
  <c r="G412" i="6"/>
  <c r="G402" i="6"/>
  <c r="G393" i="6"/>
  <c r="G394" i="6"/>
  <c r="G395" i="6"/>
  <c r="G396" i="6"/>
  <c r="G392" i="6"/>
  <c r="G383" i="6"/>
  <c r="G384" i="6"/>
  <c r="G385" i="6"/>
  <c r="G386" i="6"/>
  <c r="G382" i="6"/>
  <c r="G373" i="6"/>
  <c r="G374" i="6"/>
  <c r="G375" i="6"/>
  <c r="G376" i="6"/>
  <c r="G372" i="6"/>
  <c r="G367" i="6"/>
  <c r="G355" i="6"/>
  <c r="G356" i="6"/>
  <c r="G352" i="6"/>
  <c r="G343" i="6"/>
  <c r="G344" i="6"/>
  <c r="G345" i="6"/>
  <c r="G346" i="6"/>
  <c r="G342" i="6"/>
  <c r="G333" i="6"/>
  <c r="G334" i="6"/>
  <c r="G335" i="6"/>
  <c r="G336" i="6"/>
  <c r="G332" i="6"/>
  <c r="G326" i="6"/>
  <c r="G322" i="6"/>
  <c r="G316" i="6"/>
  <c r="G311" i="6"/>
  <c r="G303" i="6"/>
  <c r="G304" i="6"/>
  <c r="G305" i="6"/>
  <c r="G300" i="6"/>
  <c r="G293" i="6"/>
  <c r="G294" i="6"/>
  <c r="G289" i="6"/>
  <c r="G281" i="6"/>
  <c r="G282" i="6"/>
  <c r="G283" i="6"/>
  <c r="G278" i="6"/>
  <c r="G270" i="6"/>
  <c r="G271" i="6"/>
  <c r="G272" i="6"/>
  <c r="G267" i="6"/>
  <c r="G259" i="6"/>
  <c r="G260" i="6"/>
  <c r="G261" i="6"/>
  <c r="G256" i="6"/>
  <c r="G246" i="6"/>
  <c r="G249" i="6"/>
  <c r="G250" i="6"/>
  <c r="G245" i="6"/>
  <c r="G235" i="6"/>
  <c r="G236" i="6"/>
  <c r="H238" i="6"/>
  <c r="G234" i="6"/>
  <c r="G224" i="6"/>
  <c r="G225" i="6"/>
  <c r="G226" i="6"/>
  <c r="G223" i="6"/>
  <c r="G213" i="6"/>
  <c r="G214" i="6"/>
  <c r="H216" i="6"/>
  <c r="G212" i="6"/>
  <c r="G202" i="6"/>
  <c r="G203" i="6"/>
  <c r="G206" i="6"/>
  <c r="G201" i="6"/>
  <c r="G194" i="6"/>
  <c r="G195" i="6"/>
  <c r="G193" i="6"/>
  <c r="G184" i="6"/>
  <c r="G185" i="6"/>
  <c r="G186" i="6"/>
  <c r="G187" i="6"/>
  <c r="G183" i="6"/>
  <c r="G175" i="6"/>
  <c r="G176" i="6"/>
  <c r="G177" i="6"/>
  <c r="G174" i="6"/>
  <c r="G166" i="6"/>
  <c r="G167" i="6"/>
  <c r="G168" i="6"/>
  <c r="G165" i="6"/>
  <c r="G157" i="6"/>
  <c r="G158" i="6"/>
  <c r="G159" i="6"/>
  <c r="G156" i="6"/>
  <c r="G145" i="6"/>
  <c r="G134" i="6"/>
  <c r="G133" i="6"/>
  <c r="G127" i="6"/>
  <c r="G123" i="6"/>
  <c r="G113" i="6"/>
  <c r="G117" i="6"/>
  <c r="G112" i="6"/>
  <c r="G105" i="6"/>
  <c r="G106" i="6"/>
  <c r="G101" i="6"/>
  <c r="G95" i="6"/>
  <c r="G88" i="6"/>
  <c r="G76" i="6"/>
  <c r="G75" i="6"/>
  <c r="G56" i="6"/>
  <c r="G50" i="6"/>
  <c r="G44" i="6"/>
  <c r="H511" i="1" l="1"/>
  <c r="I511" i="1" s="1"/>
  <c r="G757" i="6"/>
  <c r="G696" i="6"/>
  <c r="G569" i="6"/>
  <c r="G500" i="6"/>
  <c r="G1067" i="6"/>
  <c r="G1078" i="6"/>
  <c r="G1204" i="6"/>
  <c r="G781" i="6"/>
  <c r="B30" i="5"/>
  <c r="B31" i="5"/>
  <c r="B32" i="5"/>
  <c r="B33" i="5"/>
  <c r="B34" i="5"/>
  <c r="B35" i="5"/>
  <c r="B36" i="5"/>
  <c r="B37" i="5"/>
  <c r="G140" i="6" l="1"/>
  <c r="G1304" i="6" l="1"/>
  <c r="G1300" i="6" s="1"/>
  <c r="G509" i="1" s="1"/>
  <c r="G1298" i="6"/>
  <c r="G1292" i="6" s="1"/>
  <c r="G508" i="1" s="1"/>
  <c r="G1290" i="6"/>
  <c r="G1282" i="6" s="1"/>
  <c r="G506" i="1" s="1"/>
  <c r="G1260" i="6"/>
  <c r="G1253" i="6" s="1"/>
  <c r="G502" i="1" s="1"/>
  <c r="G1280" i="6"/>
  <c r="G1272" i="6" s="1"/>
  <c r="G505" i="1" s="1"/>
  <c r="G1270" i="6"/>
  <c r="G1262" i="6" s="1"/>
  <c r="G503" i="1" s="1"/>
  <c r="G1251" i="6"/>
  <c r="G1244" i="6" s="1"/>
  <c r="G501" i="1" s="1"/>
  <c r="G1242" i="6"/>
  <c r="G1235" i="6" s="1"/>
  <c r="G500" i="1" s="1"/>
  <c r="G1224" i="6"/>
  <c r="G1217" i="6" s="1"/>
  <c r="G495" i="1" s="1"/>
  <c r="G1233" i="6"/>
  <c r="G1226" i="6" s="1"/>
  <c r="G498" i="1" s="1"/>
  <c r="G1313" i="6"/>
  <c r="G1307" i="6" s="1"/>
  <c r="G510" i="1" s="1"/>
  <c r="H510" i="1" l="1"/>
  <c r="I510" i="1" s="1"/>
  <c r="H500" i="1"/>
  <c r="I500" i="1" s="1"/>
  <c r="H501" i="1"/>
  <c r="I501" i="1" s="1"/>
  <c r="H502" i="1"/>
  <c r="I502" i="1" s="1"/>
  <c r="H503" i="1"/>
  <c r="I503" i="1" s="1"/>
  <c r="H508" i="1"/>
  <c r="I508" i="1" s="1"/>
  <c r="H505" i="1"/>
  <c r="I505" i="1" s="1"/>
  <c r="H506" i="1"/>
  <c r="I506" i="1" s="1"/>
  <c r="H509" i="1"/>
  <c r="I509" i="1" s="1"/>
  <c r="G878" i="6"/>
  <c r="G318" i="1" s="1"/>
  <c r="G359" i="6"/>
  <c r="G246" i="1" s="1"/>
  <c r="G51" i="6"/>
  <c r="G47" i="6" s="1"/>
  <c r="G26" i="1" s="1"/>
  <c r="G1058" i="6" l="1"/>
  <c r="G375" i="1" s="1"/>
  <c r="G1215" i="6"/>
  <c r="G1206" i="6" s="1"/>
  <c r="G1119" i="6"/>
  <c r="G1113" i="6" s="1"/>
  <c r="G413" i="1" s="1"/>
  <c r="G1196" i="6"/>
  <c r="G1194" i="6"/>
  <c r="G1186" i="6" s="1"/>
  <c r="G481" i="1" s="1"/>
  <c r="G1184" i="6"/>
  <c r="G1175" i="6" s="1"/>
  <c r="G467" i="1" s="1"/>
  <c r="G1153" i="6"/>
  <c r="G1145" i="6" s="1"/>
  <c r="G1163" i="6"/>
  <c r="G1155" i="6" s="1"/>
  <c r="G456" i="1" s="1"/>
  <c r="G1143" i="6"/>
  <c r="G1135" i="6" s="1"/>
  <c r="G437" i="1" s="1"/>
  <c r="G1098" i="6"/>
  <c r="G1091" i="6" s="1"/>
  <c r="G1173" i="6"/>
  <c r="G1165" i="6" s="1"/>
  <c r="G459" i="1" s="1"/>
  <c r="G1111" i="6"/>
  <c r="G1100" i="6" s="1"/>
  <c r="G1127" i="6"/>
  <c r="G1121" i="6" s="1"/>
  <c r="G1133" i="6"/>
  <c r="G1129" i="6" s="1"/>
  <c r="G1056" i="6"/>
  <c r="G1047" i="6" s="1"/>
  <c r="G1069" i="6"/>
  <c r="G1037" i="6"/>
  <c r="G1031" i="6" s="1"/>
  <c r="G1013" i="6"/>
  <c r="G1007" i="6" s="1"/>
  <c r="G345" i="1" s="1"/>
  <c r="G1089" i="6"/>
  <c r="G1080" i="6" s="1"/>
  <c r="G1029" i="6"/>
  <c r="G1023" i="6" s="1"/>
  <c r="G347" i="1" s="1"/>
  <c r="G1045" i="6"/>
  <c r="G1039" i="6" s="1"/>
  <c r="G1021" i="6"/>
  <c r="G1015" i="6" s="1"/>
  <c r="G346" i="1" s="1"/>
  <c r="G1005" i="6"/>
  <c r="G999" i="6" s="1"/>
  <c r="G344" i="1" s="1"/>
  <c r="G997" i="6"/>
  <c r="G991" i="6" s="1"/>
  <c r="G343" i="1" s="1"/>
  <c r="G922" i="6"/>
  <c r="G915" i="6" s="1"/>
  <c r="G981" i="6"/>
  <c r="G975" i="6" s="1"/>
  <c r="G341" i="1" s="1"/>
  <c r="G989" i="6"/>
  <c r="G983" i="6" s="1"/>
  <c r="G342" i="1" s="1"/>
  <c r="G973" i="6"/>
  <c r="G967" i="6" s="1"/>
  <c r="G339" i="1" s="1"/>
  <c r="G957" i="6"/>
  <c r="G950" i="6" s="1"/>
  <c r="G965" i="6"/>
  <c r="G959" i="6" s="1"/>
  <c r="G931" i="6"/>
  <c r="G924" i="6" s="1"/>
  <c r="G913" i="6"/>
  <c r="G906" i="6" s="1"/>
  <c r="G327" i="1" s="1"/>
  <c r="G948" i="6"/>
  <c r="G941" i="6" s="1"/>
  <c r="G335" i="1" s="1"/>
  <c r="G939" i="6"/>
  <c r="G933" i="6" s="1"/>
  <c r="G895" i="6"/>
  <c r="G888" i="6" s="1"/>
  <c r="G319" i="1" s="1"/>
  <c r="G904" i="6"/>
  <c r="G897" i="6" s="1"/>
  <c r="G321" i="1" s="1"/>
  <c r="G852" i="6"/>
  <c r="G846" i="6" s="1"/>
  <c r="G307" i="1" s="1"/>
  <c r="G825" i="6"/>
  <c r="G817" i="6" s="1"/>
  <c r="G844" i="6"/>
  <c r="G837" i="6" s="1"/>
  <c r="G305" i="1" s="1"/>
  <c r="G866" i="6"/>
  <c r="G854" i="6" s="1"/>
  <c r="G308" i="1" s="1"/>
  <c r="G876" i="6"/>
  <c r="G868" i="6" s="1"/>
  <c r="G314" i="1" s="1"/>
  <c r="G815" i="6"/>
  <c r="G808" i="6" s="1"/>
  <c r="G643" i="6"/>
  <c r="G631" i="6" s="1"/>
  <c r="G835" i="6"/>
  <c r="G827" i="6" s="1"/>
  <c r="G304" i="1" s="1"/>
  <c r="G797" i="6"/>
  <c r="G791" i="6" s="1"/>
  <c r="G806" i="6"/>
  <c r="G799" i="6" s="1"/>
  <c r="G773" i="6"/>
  <c r="G767" i="6" s="1"/>
  <c r="G292" i="1" s="1"/>
  <c r="G765" i="6"/>
  <c r="G759" i="6" s="1"/>
  <c r="G291" i="1" s="1"/>
  <c r="G789" i="6"/>
  <c r="G783" i="6" s="1"/>
  <c r="G751" i="6"/>
  <c r="G290" i="1" s="1"/>
  <c r="G775" i="6"/>
  <c r="G293" i="1" s="1"/>
  <c r="G749" i="6"/>
  <c r="G740" i="6" s="1"/>
  <c r="G287" i="1" s="1"/>
  <c r="G684" i="6"/>
  <c r="G710" i="6"/>
  <c r="G698" i="6" s="1"/>
  <c r="G671" i="6"/>
  <c r="G659" i="6" s="1"/>
  <c r="G724" i="6"/>
  <c r="G712" i="6" s="1"/>
  <c r="G629" i="6"/>
  <c r="G617" i="6" s="1"/>
  <c r="G682" i="6"/>
  <c r="G673" i="6" s="1"/>
  <c r="G615" i="6"/>
  <c r="G603" i="6" s="1"/>
  <c r="G274" i="1" s="1"/>
  <c r="G738" i="6"/>
  <c r="G726" i="6" s="1"/>
  <c r="G283" i="1" s="1"/>
  <c r="G657" i="6"/>
  <c r="G645" i="6" s="1"/>
  <c r="G277" i="1" s="1"/>
  <c r="G487" i="6"/>
  <c r="G261" i="1" s="1"/>
  <c r="G601" i="6"/>
  <c r="G589" i="6" s="1"/>
  <c r="G273" i="1" s="1"/>
  <c r="G557" i="6"/>
  <c r="G267" i="1" s="1"/>
  <c r="G578" i="6"/>
  <c r="G571" i="6" s="1"/>
  <c r="G271" i="1" s="1"/>
  <c r="G587" i="6"/>
  <c r="G580" i="6" s="1"/>
  <c r="G272" i="1" s="1"/>
  <c r="G555" i="6"/>
  <c r="G547" i="6" s="1"/>
  <c r="G531" i="6"/>
  <c r="G525" i="6" s="1"/>
  <c r="G457" i="6"/>
  <c r="G449" i="6" s="1"/>
  <c r="G255" i="1" s="1"/>
  <c r="G467" i="6"/>
  <c r="G459" i="6" s="1"/>
  <c r="G256" i="1" s="1"/>
  <c r="G508" i="6"/>
  <c r="G502" i="6" s="1"/>
  <c r="G523" i="6"/>
  <c r="G510" i="6" s="1"/>
  <c r="G263" i="1" s="1"/>
  <c r="G545" i="6"/>
  <c r="G533" i="6" s="1"/>
  <c r="G437" i="6"/>
  <c r="G429" i="6" s="1"/>
  <c r="G485" i="6"/>
  <c r="G478" i="6" s="1"/>
  <c r="G259" i="1" s="1"/>
  <c r="G447" i="6"/>
  <c r="G439" i="6" s="1"/>
  <c r="G407" i="6"/>
  <c r="G399" i="6" s="1"/>
  <c r="G250" i="1" s="1"/>
  <c r="G306" i="6"/>
  <c r="G297" i="6" s="1"/>
  <c r="G417" i="6"/>
  <c r="G409" i="6" s="1"/>
  <c r="G427" i="6"/>
  <c r="G419" i="6" s="1"/>
  <c r="G476" i="6"/>
  <c r="G469" i="6" s="1"/>
  <c r="G257" i="1" s="1"/>
  <c r="G130" i="6"/>
  <c r="G212" i="1" s="1"/>
  <c r="G377" i="6"/>
  <c r="G369" i="6" s="1"/>
  <c r="G337" i="6"/>
  <c r="G329" i="6" s="1"/>
  <c r="G207" i="6"/>
  <c r="G198" i="6" s="1"/>
  <c r="G397" i="6"/>
  <c r="G389" i="6" s="1"/>
  <c r="G218" i="6"/>
  <c r="G209" i="6" s="1"/>
  <c r="G387" i="6"/>
  <c r="G379" i="6" s="1"/>
  <c r="G83" i="6"/>
  <c r="G72" i="6" s="1"/>
  <c r="G128" i="6"/>
  <c r="G120" i="6" s="1"/>
  <c r="G210" i="1" s="1"/>
  <c r="G273" i="6"/>
  <c r="G264" i="6" s="1"/>
  <c r="G284" i="6"/>
  <c r="G275" i="6" s="1"/>
  <c r="G251" i="6"/>
  <c r="G242" i="6" s="1"/>
  <c r="G357" i="6"/>
  <c r="G349" i="6" s="1"/>
  <c r="G245" i="1" s="1"/>
  <c r="G229" i="6"/>
  <c r="G220" i="6" s="1"/>
  <c r="G240" i="6"/>
  <c r="G231" i="6" s="1"/>
  <c r="G347" i="6"/>
  <c r="G339" i="6" s="1"/>
  <c r="G317" i="6"/>
  <c r="G308" i="6" s="1"/>
  <c r="G327" i="6"/>
  <c r="G319" i="6" s="1"/>
  <c r="G295" i="6"/>
  <c r="G286" i="6" s="1"/>
  <c r="G196" i="6"/>
  <c r="G190" i="6" s="1"/>
  <c r="G228" i="1" s="1"/>
  <c r="G262" i="6"/>
  <c r="G253" i="6" s="1"/>
  <c r="G160" i="6"/>
  <c r="G153" i="6" s="1"/>
  <c r="G188" i="6"/>
  <c r="G180" i="6" s="1"/>
  <c r="G224" i="1" s="1"/>
  <c r="G169" i="6"/>
  <c r="G162" i="6" s="1"/>
  <c r="G178" i="6"/>
  <c r="G171" i="6" s="1"/>
  <c r="G151" i="6"/>
  <c r="G142" i="6" s="1"/>
  <c r="G118" i="6"/>
  <c r="G109" i="6" s="1"/>
  <c r="G107" i="6"/>
  <c r="G98" i="6" s="1"/>
  <c r="G96" i="6"/>
  <c r="G85" i="6" s="1"/>
  <c r="G70" i="6"/>
  <c r="G59" i="6" s="1"/>
  <c r="G57" i="6"/>
  <c r="G53" i="6" s="1"/>
  <c r="H761" i="1"/>
  <c r="H760" i="1"/>
  <c r="H745" i="1"/>
  <c r="H746" i="1"/>
  <c r="H747" i="1"/>
  <c r="H748" i="1"/>
  <c r="H756" i="1"/>
  <c r="H744" i="1"/>
  <c r="H728" i="1"/>
  <c r="H729" i="1"/>
  <c r="H730" i="1"/>
  <c r="H732" i="1"/>
  <c r="H734" i="1"/>
  <c r="H735" i="1"/>
  <c r="H736" i="1"/>
  <c r="H737" i="1"/>
  <c r="H738" i="1"/>
  <c r="H739" i="1"/>
  <c r="H741" i="1"/>
  <c r="H727" i="1"/>
  <c r="H682" i="1"/>
  <c r="H678" i="1"/>
  <c r="H674" i="1"/>
  <c r="H677" i="1"/>
  <c r="H676" i="1"/>
  <c r="H669" i="1"/>
  <c r="H574" i="1"/>
  <c r="H575" i="1"/>
  <c r="H576" i="1"/>
  <c r="H573" i="1"/>
  <c r="H569" i="1"/>
  <c r="H570" i="1"/>
  <c r="H568" i="1"/>
  <c r="H564" i="1"/>
  <c r="H565" i="1"/>
  <c r="H566" i="1"/>
  <c r="H563" i="1"/>
  <c r="H553" i="1"/>
  <c r="H554" i="1"/>
  <c r="H555" i="1"/>
  <c r="H556" i="1"/>
  <c r="H558" i="1"/>
  <c r="H559" i="1"/>
  <c r="H561" i="1"/>
  <c r="H552" i="1"/>
  <c r="H545" i="1"/>
  <c r="H546" i="1"/>
  <c r="H547" i="1"/>
  <c r="H548" i="1"/>
  <c r="H549" i="1"/>
  <c r="H550" i="1"/>
  <c r="H544" i="1"/>
  <c r="H542" i="1"/>
  <c r="H541" i="1"/>
  <c r="H535" i="1"/>
  <c r="H536" i="1"/>
  <c r="H534" i="1"/>
  <c r="H533" i="1"/>
  <c r="H532" i="1"/>
  <c r="H531" i="1"/>
  <c r="H530" i="1"/>
  <c r="H495" i="1"/>
  <c r="H496" i="1"/>
  <c r="H499" i="1"/>
  <c r="H476" i="1"/>
  <c r="H477" i="1"/>
  <c r="H478" i="1"/>
  <c r="H483" i="1"/>
  <c r="H484" i="1"/>
  <c r="H486" i="1"/>
  <c r="H487" i="1"/>
  <c r="H489" i="1"/>
  <c r="H475" i="1"/>
  <c r="H472" i="1"/>
  <c r="H473" i="1"/>
  <c r="H471" i="1"/>
  <c r="H445" i="1"/>
  <c r="H446" i="1"/>
  <c r="H447" i="1"/>
  <c r="H448" i="1"/>
  <c r="H449" i="1"/>
  <c r="H450" i="1"/>
  <c r="H451" i="1"/>
  <c r="H452" i="1"/>
  <c r="H453" i="1"/>
  <c r="H454" i="1"/>
  <c r="H455" i="1"/>
  <c r="H457" i="1"/>
  <c r="H460" i="1"/>
  <c r="H461" i="1"/>
  <c r="H462" i="1"/>
  <c r="H463" i="1"/>
  <c r="H465" i="1"/>
  <c r="H466" i="1"/>
  <c r="H468" i="1"/>
  <c r="H444" i="1"/>
  <c r="H441" i="1"/>
  <c r="H422" i="1"/>
  <c r="H423" i="1"/>
  <c r="H439" i="1"/>
  <c r="H421" i="1"/>
  <c r="H401" i="1"/>
  <c r="H402" i="1"/>
  <c r="H400" i="1"/>
  <c r="H361" i="1"/>
  <c r="H362" i="1"/>
  <c r="H363" i="1"/>
  <c r="H364" i="1"/>
  <c r="H365" i="1"/>
  <c r="H366" i="1"/>
  <c r="H367" i="1"/>
  <c r="H368" i="1"/>
  <c r="H369" i="1"/>
  <c r="H370" i="1"/>
  <c r="H371" i="1"/>
  <c r="H372" i="1"/>
  <c r="H374" i="1"/>
  <c r="H377" i="1"/>
  <c r="H378" i="1"/>
  <c r="H379" i="1"/>
  <c r="H380" i="1"/>
  <c r="H381" i="1"/>
  <c r="H382" i="1"/>
  <c r="H383" i="1"/>
  <c r="H384" i="1"/>
  <c r="H385" i="1"/>
  <c r="H386" i="1"/>
  <c r="H387" i="1"/>
  <c r="H388" i="1"/>
  <c r="H389" i="1"/>
  <c r="H390" i="1"/>
  <c r="H391" i="1"/>
  <c r="H392" i="1"/>
  <c r="H393" i="1"/>
  <c r="H394" i="1"/>
  <c r="H397" i="1"/>
  <c r="H398" i="1"/>
  <c r="H360" i="1"/>
  <c r="H357" i="1"/>
  <c r="H355" i="1"/>
  <c r="H315" i="1"/>
  <c r="H316" i="1"/>
  <c r="H317" i="1"/>
  <c r="H318" i="1"/>
  <c r="H324" i="1"/>
  <c r="H323" i="1"/>
  <c r="H302" i="1"/>
  <c r="H311" i="1"/>
  <c r="H310" i="1"/>
  <c r="H227" i="1"/>
  <c r="H226" i="1"/>
  <c r="H207" i="1"/>
  <c r="H204" i="1"/>
  <c r="H205" i="1"/>
  <c r="H206" i="1"/>
  <c r="H203" i="1"/>
  <c r="H201" i="1"/>
  <c r="H175" i="1"/>
  <c r="H176" i="1"/>
  <c r="H169" i="1"/>
  <c r="H170" i="1"/>
  <c r="H160" i="1"/>
  <c r="H161" i="1"/>
  <c r="H162" i="1"/>
  <c r="H163" i="1"/>
  <c r="H149" i="1"/>
  <c r="H150" i="1"/>
  <c r="H151" i="1"/>
  <c r="H139" i="1"/>
  <c r="H140" i="1"/>
  <c r="H130" i="1"/>
  <c r="H131" i="1"/>
  <c r="H132" i="1"/>
  <c r="H174" i="1"/>
  <c r="H168" i="1"/>
  <c r="H166" i="1"/>
  <c r="H159" i="1"/>
  <c r="H148" i="1"/>
  <c r="H143" i="1"/>
  <c r="H138" i="1"/>
  <c r="H129" i="1"/>
  <c r="H85" i="1"/>
  <c r="H86" i="1"/>
  <c r="H87" i="1"/>
  <c r="H79" i="1"/>
  <c r="H80" i="1"/>
  <c r="H81" i="1"/>
  <c r="H82" i="1"/>
  <c r="H71" i="1"/>
  <c r="H72" i="1"/>
  <c r="H73" i="1"/>
  <c r="H74" i="1"/>
  <c r="H75" i="1"/>
  <c r="H76" i="1"/>
  <c r="H60" i="1"/>
  <c r="H61" i="1"/>
  <c r="H62" i="1"/>
  <c r="H63" i="1"/>
  <c r="H84" i="1"/>
  <c r="H78" i="1"/>
  <c r="H70" i="1"/>
  <c r="H59" i="1"/>
  <c r="H54" i="1"/>
  <c r="H44" i="1"/>
  <c r="H45" i="1"/>
  <c r="H43" i="1"/>
  <c r="H39" i="1"/>
  <c r="H38" i="1"/>
  <c r="H33" i="1"/>
  <c r="H34" i="1"/>
  <c r="H35" i="1"/>
  <c r="H36" i="1"/>
  <c r="H32" i="1"/>
  <c r="H18" i="1"/>
  <c r="H19" i="1"/>
  <c r="H21" i="1"/>
  <c r="H17" i="1"/>
  <c r="B16" i="5"/>
  <c r="B17" i="5"/>
  <c r="B18" i="5"/>
  <c r="B19" i="5"/>
  <c r="B20" i="5"/>
  <c r="B21" i="5"/>
  <c r="B22" i="5"/>
  <c r="B23" i="5"/>
  <c r="B24" i="5"/>
  <c r="B25" i="5"/>
  <c r="B26" i="5"/>
  <c r="B27" i="5"/>
  <c r="B28" i="5"/>
  <c r="B29" i="5"/>
  <c r="B15" i="5"/>
  <c r="G31" i="6"/>
  <c r="H291" i="1" l="1"/>
  <c r="I291" i="1" s="1"/>
  <c r="H327" i="1"/>
  <c r="I327" i="1" s="1"/>
  <c r="H277" i="1"/>
  <c r="I277" i="1" s="1"/>
  <c r="H292" i="1"/>
  <c r="I292" i="1" s="1"/>
  <c r="H339" i="1"/>
  <c r="I339" i="1" s="1"/>
  <c r="H259" i="1"/>
  <c r="I259" i="1" s="1"/>
  <c r="H274" i="1"/>
  <c r="I274" i="1" s="1"/>
  <c r="H342" i="1"/>
  <c r="I342" i="1" s="1"/>
  <c r="H459" i="1"/>
  <c r="I459" i="1" s="1"/>
  <c r="H210" i="1"/>
  <c r="I210" i="1" s="1"/>
  <c r="H341" i="1"/>
  <c r="I341" i="1" s="1"/>
  <c r="H437" i="1"/>
  <c r="I437" i="1" s="1"/>
  <c r="H308" i="1"/>
  <c r="I308" i="1" s="1"/>
  <c r="H343" i="1"/>
  <c r="I343" i="1" s="1"/>
  <c r="H344" i="1"/>
  <c r="I344" i="1" s="1"/>
  <c r="H256" i="1"/>
  <c r="I256" i="1" s="1"/>
  <c r="H346" i="1"/>
  <c r="I346" i="1" s="1"/>
  <c r="H467" i="1"/>
  <c r="I467" i="1" s="1"/>
  <c r="H481" i="1"/>
  <c r="I481" i="1" s="1"/>
  <c r="H273" i="1"/>
  <c r="I273" i="1" s="1"/>
  <c r="H287" i="1"/>
  <c r="I287" i="1" s="1"/>
  <c r="H321" i="1"/>
  <c r="I321" i="1" s="1"/>
  <c r="H347" i="1"/>
  <c r="I347" i="1" s="1"/>
  <c r="H373" i="1"/>
  <c r="I373" i="1" s="1"/>
  <c r="H293" i="1"/>
  <c r="I293" i="1" s="1"/>
  <c r="H212" i="1"/>
  <c r="I212" i="1" s="1"/>
  <c r="H272" i="1"/>
  <c r="I272" i="1" s="1"/>
  <c r="H345" i="1"/>
  <c r="I345" i="1" s="1"/>
  <c r="H257" i="1"/>
  <c r="I257" i="1" s="1"/>
  <c r="H335" i="1"/>
  <c r="I335" i="1" s="1"/>
  <c r="G414" i="1"/>
  <c r="G141" i="1"/>
  <c r="G136" i="1"/>
  <c r="G181" i="1"/>
  <c r="G177" i="1"/>
  <c r="G395" i="1"/>
  <c r="H681" i="1"/>
  <c r="I681" i="1" s="1"/>
  <c r="G644" i="1"/>
  <c r="I441" i="1"/>
  <c r="I318" i="1"/>
  <c r="I317" i="1"/>
  <c r="I468" i="1"/>
  <c r="I316" i="1"/>
  <c r="I315" i="1"/>
  <c r="H290" i="1"/>
  <c r="H731" i="1"/>
  <c r="G482" i="1"/>
  <c r="H733" i="1"/>
  <c r="G488" i="1"/>
  <c r="H224" i="1"/>
  <c r="G146" i="1"/>
  <c r="H246" i="1"/>
  <c r="G234" i="1"/>
  <c r="H485" i="1"/>
  <c r="G300" i="1"/>
  <c r="H497" i="1"/>
  <c r="G329" i="1"/>
  <c r="G57" i="1"/>
  <c r="G239" i="1"/>
  <c r="G164" i="1"/>
  <c r="G157" i="1"/>
  <c r="G237" i="1"/>
  <c r="H271" i="1"/>
  <c r="G254" i="1"/>
  <c r="H480" i="1"/>
  <c r="G299" i="1"/>
  <c r="H538" i="1"/>
  <c r="G338" i="1"/>
  <c r="H679" i="1"/>
  <c r="G418" i="1"/>
  <c r="H228" i="1"/>
  <c r="G213" i="1"/>
  <c r="G236" i="1"/>
  <c r="H537" i="1"/>
  <c r="G337" i="1"/>
  <c r="G223" i="1"/>
  <c r="H267" i="1"/>
  <c r="G253" i="1"/>
  <c r="H326" i="1"/>
  <c r="G276" i="1"/>
  <c r="H672" i="1"/>
  <c r="G410" i="1"/>
  <c r="H671" i="1"/>
  <c r="G409" i="1"/>
  <c r="G279" i="1"/>
  <c r="G286" i="1"/>
  <c r="H325" i="1"/>
  <c r="G275" i="1"/>
  <c r="G221" i="1"/>
  <c r="G231" i="1"/>
  <c r="H304" i="1"/>
  <c r="H263" i="1"/>
  <c r="H376" i="1"/>
  <c r="G282" i="1"/>
  <c r="H494" i="1"/>
  <c r="G328" i="1"/>
  <c r="G222" i="1"/>
  <c r="G235" i="1"/>
  <c r="G230" i="1"/>
  <c r="H375" i="1"/>
  <c r="G281" i="1"/>
  <c r="H491" i="1"/>
  <c r="G303" i="1"/>
  <c r="H250" i="1"/>
  <c r="G238" i="1"/>
  <c r="G243" i="1"/>
  <c r="G280" i="1"/>
  <c r="H490" i="1"/>
  <c r="G301" i="1"/>
  <c r="G56" i="1"/>
  <c r="H306" i="1"/>
  <c r="G265" i="1"/>
  <c r="G262" i="1"/>
  <c r="G240" i="1"/>
  <c r="H307" i="1"/>
  <c r="G266" i="1"/>
  <c r="H336" i="1"/>
  <c r="G278" i="1"/>
  <c r="H26" i="1"/>
  <c r="G25" i="1"/>
  <c r="H255" i="1"/>
  <c r="G244" i="1"/>
  <c r="H670" i="1"/>
  <c r="G396" i="1"/>
  <c r="H673" i="1"/>
  <c r="H413" i="1"/>
  <c r="G248" i="1"/>
  <c r="G242" i="1"/>
  <c r="H261" i="1"/>
  <c r="G247" i="1"/>
  <c r="H305" i="1"/>
  <c r="G264" i="1"/>
  <c r="G55" i="1"/>
  <c r="H245" i="1"/>
  <c r="G233" i="1"/>
  <c r="G252" i="1"/>
  <c r="H479" i="1"/>
  <c r="G298" i="1"/>
  <c r="H498" i="1"/>
  <c r="G330" i="1"/>
  <c r="G249" i="1"/>
  <c r="G352" i="1"/>
  <c r="G349" i="1"/>
  <c r="G232" i="1"/>
  <c r="G251" i="1"/>
  <c r="H557" i="1"/>
  <c r="G351" i="1"/>
  <c r="G348" i="1"/>
  <c r="H314" i="1"/>
  <c r="H464" i="1"/>
  <c r="H458" i="1"/>
  <c r="H320" i="1"/>
  <c r="H319" i="1"/>
  <c r="H456" i="1"/>
  <c r="H469" i="1"/>
  <c r="H680" i="1"/>
  <c r="H740" i="1"/>
  <c r="I569" i="1"/>
  <c r="I302" i="1"/>
  <c r="I357" i="1"/>
  <c r="I205" i="1"/>
  <c r="I732" i="1"/>
  <c r="I495" i="1"/>
  <c r="I68" i="1"/>
  <c r="I130" i="1"/>
  <c r="I383" i="1"/>
  <c r="I446" i="1"/>
  <c r="I496" i="1"/>
  <c r="I550" i="1"/>
  <c r="I730" i="1"/>
  <c r="I382" i="1"/>
  <c r="I365" i="1"/>
  <c r="I461" i="1"/>
  <c r="I445" i="1"/>
  <c r="I729" i="1"/>
  <c r="I17" i="1"/>
  <c r="I45" i="1"/>
  <c r="I80" i="1"/>
  <c r="I226" i="1"/>
  <c r="I398" i="1"/>
  <c r="I366" i="1"/>
  <c r="I462" i="1"/>
  <c r="I44" i="1"/>
  <c r="I79" i="1"/>
  <c r="I176" i="1"/>
  <c r="I397" i="1"/>
  <c r="I549" i="1"/>
  <c r="I63" i="1"/>
  <c r="I323" i="1"/>
  <c r="I381" i="1"/>
  <c r="I364" i="1"/>
  <c r="I423" i="1"/>
  <c r="I460" i="1"/>
  <c r="I471" i="1"/>
  <c r="I478" i="1"/>
  <c r="I548" i="1"/>
  <c r="I728" i="1"/>
  <c r="I21" i="1"/>
  <c r="I59" i="1"/>
  <c r="I62" i="1"/>
  <c r="I86" i="1"/>
  <c r="I140" i="1"/>
  <c r="I201" i="1"/>
  <c r="I311" i="1"/>
  <c r="I355" i="1"/>
  <c r="I380" i="1"/>
  <c r="I363" i="1"/>
  <c r="I422" i="1"/>
  <c r="I473" i="1"/>
  <c r="I477" i="1"/>
  <c r="I530" i="1"/>
  <c r="I547" i="1"/>
  <c r="I669" i="1"/>
  <c r="I744" i="1"/>
  <c r="I19" i="1"/>
  <c r="I70" i="1"/>
  <c r="I61" i="1"/>
  <c r="I85" i="1"/>
  <c r="I139" i="1"/>
  <c r="I203" i="1"/>
  <c r="I394" i="1"/>
  <c r="I379" i="1"/>
  <c r="I362" i="1"/>
  <c r="I472" i="1"/>
  <c r="I476" i="1"/>
  <c r="I531" i="1"/>
  <c r="I541" i="1"/>
  <c r="I546" i="1"/>
  <c r="I676" i="1"/>
  <c r="I727" i="1"/>
  <c r="I756" i="1"/>
  <c r="I18" i="1"/>
  <c r="I78" i="1"/>
  <c r="I60" i="1"/>
  <c r="I129" i="1"/>
  <c r="I151" i="1"/>
  <c r="I393" i="1"/>
  <c r="I378" i="1"/>
  <c r="I361" i="1"/>
  <c r="I444" i="1"/>
  <c r="I457" i="1"/>
  <c r="I532" i="1"/>
  <c r="I545" i="1"/>
  <c r="I677" i="1"/>
  <c r="I741" i="1"/>
  <c r="I755" i="1"/>
  <c r="I32" i="1"/>
  <c r="I84" i="1"/>
  <c r="I138" i="1"/>
  <c r="I150" i="1"/>
  <c r="I324" i="1"/>
  <c r="I392" i="1"/>
  <c r="I377" i="1"/>
  <c r="I400" i="1"/>
  <c r="I475" i="1"/>
  <c r="I533" i="1"/>
  <c r="I552" i="1"/>
  <c r="I674" i="1"/>
  <c r="I36" i="1"/>
  <c r="I143" i="1"/>
  <c r="I149" i="1"/>
  <c r="I206" i="1"/>
  <c r="I455" i="1"/>
  <c r="I489" i="1"/>
  <c r="I534" i="1"/>
  <c r="I561" i="1"/>
  <c r="I566" i="1"/>
  <c r="I570" i="1"/>
  <c r="I739" i="1"/>
  <c r="I35" i="1"/>
  <c r="I76" i="1"/>
  <c r="I148" i="1"/>
  <c r="I227" i="1"/>
  <c r="I391" i="1"/>
  <c r="I374" i="1"/>
  <c r="I454" i="1"/>
  <c r="I542" i="1"/>
  <c r="I559" i="1"/>
  <c r="I565" i="1"/>
  <c r="I738" i="1"/>
  <c r="I748" i="1"/>
  <c r="I34" i="1"/>
  <c r="I75" i="1"/>
  <c r="I159" i="1"/>
  <c r="I163" i="1"/>
  <c r="I204" i="1"/>
  <c r="I390" i="1"/>
  <c r="I453" i="1"/>
  <c r="I487" i="1"/>
  <c r="I544" i="1"/>
  <c r="I558" i="1"/>
  <c r="I564" i="1"/>
  <c r="I737" i="1"/>
  <c r="I747" i="1"/>
  <c r="I54" i="1"/>
  <c r="I87" i="1"/>
  <c r="I175" i="1"/>
  <c r="I310" i="1"/>
  <c r="I166" i="1"/>
  <c r="I162" i="1"/>
  <c r="I389" i="1"/>
  <c r="I372" i="1"/>
  <c r="I452" i="1"/>
  <c r="I486" i="1"/>
  <c r="I536" i="1"/>
  <c r="I573" i="1"/>
  <c r="I678" i="1"/>
  <c r="I736" i="1"/>
  <c r="I746" i="1"/>
  <c r="I33" i="1"/>
  <c r="I73" i="1"/>
  <c r="I168" i="1"/>
  <c r="I161" i="1"/>
  <c r="I207" i="1"/>
  <c r="I388" i="1"/>
  <c r="I371" i="1"/>
  <c r="I402" i="1"/>
  <c r="I451" i="1"/>
  <c r="I535" i="1"/>
  <c r="I556" i="1"/>
  <c r="I578" i="1"/>
  <c r="I735" i="1"/>
  <c r="I745" i="1"/>
  <c r="I38" i="1"/>
  <c r="I72" i="1"/>
  <c r="I174" i="1"/>
  <c r="I160" i="1"/>
  <c r="I387" i="1"/>
  <c r="I370" i="1"/>
  <c r="I401" i="1"/>
  <c r="I466" i="1"/>
  <c r="I450" i="1"/>
  <c r="I484" i="1"/>
  <c r="I555" i="1"/>
  <c r="I568" i="1"/>
  <c r="I576" i="1"/>
  <c r="I734" i="1"/>
  <c r="I760" i="1"/>
  <c r="I41" i="1"/>
  <c r="I71" i="1"/>
  <c r="I360" i="1"/>
  <c r="I386" i="1"/>
  <c r="I369" i="1"/>
  <c r="I421" i="1"/>
  <c r="I465" i="1"/>
  <c r="I449" i="1"/>
  <c r="I483" i="1"/>
  <c r="I499" i="1"/>
  <c r="I554" i="1"/>
  <c r="I575" i="1"/>
  <c r="I761" i="1"/>
  <c r="I39" i="1"/>
  <c r="I82" i="1"/>
  <c r="I132" i="1"/>
  <c r="I170" i="1"/>
  <c r="I385" i="1"/>
  <c r="I368" i="1"/>
  <c r="I439" i="1"/>
  <c r="I448" i="1"/>
  <c r="I553" i="1"/>
  <c r="I574" i="1"/>
  <c r="I74" i="1"/>
  <c r="I43" i="1"/>
  <c r="I81" i="1"/>
  <c r="I131" i="1"/>
  <c r="I169" i="1"/>
  <c r="I384" i="1"/>
  <c r="I367" i="1"/>
  <c r="I463" i="1"/>
  <c r="I447" i="1"/>
  <c r="I563" i="1"/>
  <c r="I682" i="1"/>
  <c r="H283" i="1"/>
  <c r="G45" i="6"/>
  <c r="G41" i="6" s="1"/>
  <c r="G24" i="1" s="1"/>
  <c r="H141" i="1" l="1"/>
  <c r="I141" i="1" s="1"/>
  <c r="H280" i="1"/>
  <c r="I280" i="1" s="1"/>
  <c r="H337" i="1"/>
  <c r="I337" i="1" s="1"/>
  <c r="H239" i="1"/>
  <c r="I239" i="1" s="1"/>
  <c r="H136" i="1"/>
  <c r="I136" i="1" s="1"/>
  <c r="H57" i="1"/>
  <c r="I57" i="1" s="1"/>
  <c r="H244" i="1"/>
  <c r="I244" i="1" s="1"/>
  <c r="H238" i="1"/>
  <c r="I238" i="1" s="1"/>
  <c r="H221" i="1"/>
  <c r="I221" i="1" s="1"/>
  <c r="H236" i="1"/>
  <c r="I236" i="1" s="1"/>
  <c r="H329" i="1"/>
  <c r="I329" i="1" s="1"/>
  <c r="H414" i="1"/>
  <c r="I414" i="1" s="1"/>
  <c r="H298" i="1"/>
  <c r="I298" i="1" s="1"/>
  <c r="H243" i="1"/>
  <c r="I243" i="1" s="1"/>
  <c r="H231" i="1"/>
  <c r="I231" i="1" s="1"/>
  <c r="H252" i="1"/>
  <c r="I252" i="1" s="1"/>
  <c r="H25" i="1"/>
  <c r="I25" i="1" s="1"/>
  <c r="H275" i="1"/>
  <c r="I275" i="1" s="1"/>
  <c r="H213" i="1"/>
  <c r="I213" i="1" s="1"/>
  <c r="H233" i="1"/>
  <c r="I233" i="1" s="1"/>
  <c r="H303" i="1"/>
  <c r="H300" i="1"/>
  <c r="I300" i="1" s="1"/>
  <c r="H278" i="1"/>
  <c r="I278" i="1" s="1"/>
  <c r="H286" i="1"/>
  <c r="I286" i="1" s="1"/>
  <c r="H418" i="1"/>
  <c r="I418" i="1" s="1"/>
  <c r="H279" i="1"/>
  <c r="I279" i="1" s="1"/>
  <c r="H234" i="1"/>
  <c r="I234" i="1" s="1"/>
  <c r="H395" i="1"/>
  <c r="I395" i="1" s="1"/>
  <c r="H348" i="1"/>
  <c r="I348" i="1" s="1"/>
  <c r="H264" i="1"/>
  <c r="I264" i="1" s="1"/>
  <c r="H266" i="1"/>
  <c r="I266" i="1" s="1"/>
  <c r="H409" i="1"/>
  <c r="I409" i="1" s="1"/>
  <c r="H338" i="1"/>
  <c r="I338" i="1" s="1"/>
  <c r="H55" i="1"/>
  <c r="I55" i="1" s="1"/>
  <c r="H281" i="1"/>
  <c r="I281" i="1" s="1"/>
  <c r="H351" i="1"/>
  <c r="I351" i="1" s="1"/>
  <c r="H230" i="1"/>
  <c r="I230" i="1" s="1"/>
  <c r="H251" i="1"/>
  <c r="I251" i="1" s="1"/>
  <c r="H262" i="1"/>
  <c r="I262" i="1" s="1"/>
  <c r="H222" i="1"/>
  <c r="I222" i="1" s="1"/>
  <c r="H247" i="1"/>
  <c r="I247" i="1" s="1"/>
  <c r="H240" i="1"/>
  <c r="I240" i="1" s="1"/>
  <c r="H235" i="1"/>
  <c r="I235" i="1" s="1"/>
  <c r="H410" i="1"/>
  <c r="I410" i="1" s="1"/>
  <c r="H299" i="1"/>
  <c r="I299" i="1" s="1"/>
  <c r="H146" i="1"/>
  <c r="I146" i="1" s="1"/>
  <c r="H232" i="1"/>
  <c r="I232" i="1" s="1"/>
  <c r="H242" i="1"/>
  <c r="I242" i="1" s="1"/>
  <c r="H265" i="1"/>
  <c r="I265" i="1" s="1"/>
  <c r="H328" i="1"/>
  <c r="I328" i="1" s="1"/>
  <c r="H276" i="1"/>
  <c r="I276" i="1" s="1"/>
  <c r="H254" i="1"/>
  <c r="I254" i="1" s="1"/>
  <c r="H488" i="1"/>
  <c r="I488" i="1" s="1"/>
  <c r="H24" i="1"/>
  <c r="I24" i="1" s="1"/>
  <c r="H349" i="1"/>
  <c r="I349" i="1" s="1"/>
  <c r="H248" i="1"/>
  <c r="I248" i="1" s="1"/>
  <c r="H352" i="1"/>
  <c r="I352" i="1" s="1"/>
  <c r="H56" i="1"/>
  <c r="I56" i="1" s="1"/>
  <c r="H282" i="1"/>
  <c r="I282" i="1" s="1"/>
  <c r="H253" i="1"/>
  <c r="I253" i="1" s="1"/>
  <c r="H237" i="1"/>
  <c r="I237" i="1" s="1"/>
  <c r="H482" i="1"/>
  <c r="I482" i="1" s="1"/>
  <c r="H249" i="1"/>
  <c r="I249" i="1" s="1"/>
  <c r="H301" i="1"/>
  <c r="I301" i="1" s="1"/>
  <c r="H157" i="1"/>
  <c r="I157" i="1" s="1"/>
  <c r="H644" i="1"/>
  <c r="I644" i="1" s="1"/>
  <c r="H177" i="1"/>
  <c r="I177" i="1" s="1"/>
  <c r="H330" i="1"/>
  <c r="I330" i="1" s="1"/>
  <c r="H396" i="1"/>
  <c r="I396" i="1" s="1"/>
  <c r="H223" i="1"/>
  <c r="I223" i="1" s="1"/>
  <c r="H164" i="1"/>
  <c r="I164" i="1" s="1"/>
  <c r="H181" i="1"/>
  <c r="I181" i="1" s="1"/>
  <c r="I376" i="1"/>
  <c r="E743" i="1"/>
  <c r="E742" i="1" s="1"/>
  <c r="D60" i="4" s="1"/>
  <c r="I326" i="1"/>
  <c r="E165" i="1"/>
  <c r="I271" i="1"/>
  <c r="I731" i="1"/>
  <c r="I375" i="1"/>
  <c r="I497" i="1"/>
  <c r="I670" i="1"/>
  <c r="I557" i="1"/>
  <c r="I485" i="1"/>
  <c r="I490" i="1"/>
  <c r="I672" i="1"/>
  <c r="I325" i="1"/>
  <c r="I733" i="1"/>
  <c r="I336" i="1"/>
  <c r="I679" i="1"/>
  <c r="I480" i="1"/>
  <c r="I673" i="1"/>
  <c r="I320" i="1"/>
  <c r="I250" i="1"/>
  <c r="I283" i="1"/>
  <c r="I26" i="1"/>
  <c r="I228" i="1"/>
  <c r="E83" i="1"/>
  <c r="I538" i="1"/>
  <c r="I306" i="1"/>
  <c r="I246" i="1"/>
  <c r="I479" i="1"/>
  <c r="I261" i="1"/>
  <c r="E258" i="1"/>
  <c r="I224" i="1"/>
  <c r="I267" i="1"/>
  <c r="I319" i="1"/>
  <c r="I494" i="1"/>
  <c r="I245" i="1"/>
  <c r="I491" i="1"/>
  <c r="I498" i="1"/>
  <c r="I290" i="1"/>
  <c r="I671" i="1"/>
  <c r="I537" i="1"/>
  <c r="I413" i="1"/>
  <c r="I263" i="1"/>
  <c r="I255" i="1"/>
  <c r="I307" i="1"/>
  <c r="I304" i="1"/>
  <c r="I305" i="1"/>
  <c r="I303" i="1"/>
  <c r="E759" i="1"/>
  <c r="E758" i="1" s="1"/>
  <c r="D62" i="4" s="1"/>
  <c r="E562" i="1"/>
  <c r="E354" i="1"/>
  <c r="E356" i="1"/>
  <c r="E69" i="1"/>
  <c r="I314" i="1"/>
  <c r="I458" i="1"/>
  <c r="I464" i="1"/>
  <c r="I456" i="1"/>
  <c r="I680" i="1"/>
  <c r="I469" i="1"/>
  <c r="I740" i="1"/>
  <c r="E309" i="1"/>
  <c r="E540" i="1"/>
  <c r="E543" i="1"/>
  <c r="C34" i="5"/>
  <c r="E572" i="1"/>
  <c r="E202" i="1"/>
  <c r="E77" i="1"/>
  <c r="E399" i="1"/>
  <c r="E470" i="1"/>
  <c r="E37" i="1"/>
  <c r="E167" i="1"/>
  <c r="E31" i="1"/>
  <c r="G32" i="6"/>
  <c r="G23" i="1" s="1"/>
  <c r="H23" i="1" l="1"/>
  <c r="I23" i="1" s="1"/>
  <c r="J63" i="4"/>
  <c r="L63" i="4"/>
  <c r="N63" i="4"/>
  <c r="K63" i="4"/>
  <c r="M63" i="4"/>
  <c r="O63" i="4"/>
  <c r="R63" i="4"/>
  <c r="E63" i="4"/>
  <c r="P63" i="4"/>
  <c r="F63" i="4"/>
  <c r="H63" i="4"/>
  <c r="Q63" i="4"/>
  <c r="G63" i="4"/>
  <c r="I63" i="4"/>
  <c r="C38" i="5"/>
  <c r="E551" i="1"/>
  <c r="E260" i="1"/>
  <c r="E408" i="1"/>
  <c r="E225" i="1"/>
  <c r="E322" i="1"/>
  <c r="E147" i="1"/>
  <c r="E529" i="1"/>
  <c r="E528" i="1" s="1"/>
  <c r="D46" i="4" s="1"/>
  <c r="E142" i="1"/>
  <c r="E643" i="1"/>
  <c r="E571" i="1" s="1"/>
  <c r="E208" i="1"/>
  <c r="E284" i="1"/>
  <c r="E178" i="1"/>
  <c r="E289" i="1"/>
  <c r="E288" i="1" s="1"/>
  <c r="D30" i="4" s="1"/>
  <c r="E350" i="1"/>
  <c r="E173" i="1"/>
  <c r="E158" i="1"/>
  <c r="E417" i="1"/>
  <c r="E675" i="1"/>
  <c r="E412" i="1"/>
  <c r="E137" i="1"/>
  <c r="E220" i="1"/>
  <c r="E334" i="1"/>
  <c r="E229" i="1"/>
  <c r="E297" i="1"/>
  <c r="E296" i="1" s="1"/>
  <c r="E241" i="1"/>
  <c r="E353" i="1"/>
  <c r="E668" i="1"/>
  <c r="E726" i="1"/>
  <c r="E725" i="1" s="1"/>
  <c r="H22" i="1"/>
  <c r="C35" i="5" l="1"/>
  <c r="D58" i="4"/>
  <c r="C23" i="5"/>
  <c r="D32" i="4"/>
  <c r="C32" i="5"/>
  <c r="D50" i="4"/>
  <c r="E333" i="1"/>
  <c r="E667" i="1"/>
  <c r="D52" i="4" s="1"/>
  <c r="J55" i="4"/>
  <c r="M55" i="4"/>
  <c r="P55" i="4"/>
  <c r="L55" i="4"/>
  <c r="K55" i="4"/>
  <c r="O55" i="4"/>
  <c r="N55" i="4"/>
  <c r="E219" i="1"/>
  <c r="C36" i="5"/>
  <c r="C37" i="5"/>
  <c r="C33" i="5"/>
  <c r="I55" i="4"/>
  <c r="H55" i="4"/>
  <c r="E55" i="4"/>
  <c r="R55" i="4"/>
  <c r="G55" i="4"/>
  <c r="F55" i="4"/>
  <c r="Q55" i="4"/>
  <c r="I22" i="1"/>
  <c r="C20" i="5" l="1"/>
  <c r="D26" i="4"/>
  <c r="C25" i="5"/>
  <c r="D36" i="4"/>
  <c r="M51" i="4"/>
  <c r="L51" i="4"/>
  <c r="P51" i="4"/>
  <c r="O51" i="4"/>
  <c r="K51" i="4"/>
  <c r="N51" i="4"/>
  <c r="G59" i="4"/>
  <c r="J57" i="4"/>
  <c r="K57" i="4"/>
  <c r="P57" i="4"/>
  <c r="L57" i="4"/>
  <c r="M57" i="4"/>
  <c r="N57" i="4"/>
  <c r="O57" i="4"/>
  <c r="O33" i="4"/>
  <c r="M33" i="4"/>
  <c r="N33" i="4"/>
  <c r="R33" i="4"/>
  <c r="P33" i="4"/>
  <c r="L33" i="4"/>
  <c r="K33" i="4"/>
  <c r="Q33" i="4"/>
  <c r="R57" i="4"/>
  <c r="Q51" i="4"/>
  <c r="J51" i="4"/>
  <c r="I51" i="4"/>
  <c r="H57" i="4"/>
  <c r="E57" i="4"/>
  <c r="F51" i="4"/>
  <c r="G51" i="4"/>
  <c r="H51" i="4"/>
  <c r="E51" i="4"/>
  <c r="Q57" i="4"/>
  <c r="R51" i="4"/>
  <c r="F57" i="4"/>
  <c r="I57" i="4"/>
  <c r="G57" i="4"/>
  <c r="F10" i="6"/>
  <c r="C12" i="6"/>
  <c r="C10" i="6"/>
  <c r="C8" i="6"/>
  <c r="C6" i="6"/>
  <c r="H59" i="4" l="1"/>
  <c r="R59" i="4"/>
  <c r="J59" i="4"/>
  <c r="Q59" i="4"/>
  <c r="E59" i="4"/>
  <c r="G53" i="4"/>
  <c r="M53" i="4"/>
  <c r="N53" i="4"/>
  <c r="O53" i="4"/>
  <c r="K53" i="4"/>
  <c r="L53" i="4"/>
  <c r="P53" i="4"/>
  <c r="P37" i="4"/>
  <c r="L37" i="4"/>
  <c r="M37" i="4"/>
  <c r="O37" i="4"/>
  <c r="N37" i="4"/>
  <c r="K37" i="4"/>
  <c r="L27" i="4"/>
  <c r="K27" i="4"/>
  <c r="O27" i="4"/>
  <c r="P27" i="4"/>
  <c r="N27" i="4"/>
  <c r="M27" i="4"/>
  <c r="L61" i="4"/>
  <c r="P61" i="4"/>
  <c r="M61" i="4"/>
  <c r="N61" i="4"/>
  <c r="O61" i="4"/>
  <c r="K61" i="4"/>
  <c r="F59" i="4"/>
  <c r="L59" i="4"/>
  <c r="K59" i="4"/>
  <c r="O59" i="4"/>
  <c r="N59" i="4"/>
  <c r="P59" i="4"/>
  <c r="M59" i="4"/>
  <c r="I59" i="4"/>
  <c r="I53" i="4"/>
  <c r="R53" i="4"/>
  <c r="H53" i="4"/>
  <c r="J53" i="4"/>
  <c r="Q53" i="4"/>
  <c r="F53" i="4"/>
  <c r="E53" i="4"/>
  <c r="G15" i="6"/>
  <c r="B10" i="4"/>
  <c r="B11" i="5"/>
  <c r="A9" i="5"/>
  <c r="B7" i="5"/>
  <c r="B8" i="4"/>
  <c r="B6" i="4"/>
  <c r="B18" i="4"/>
  <c r="B20" i="4"/>
  <c r="B22" i="4"/>
  <c r="B24" i="4"/>
  <c r="B26" i="4"/>
  <c r="B28" i="4"/>
  <c r="B30" i="4"/>
  <c r="B32" i="4"/>
  <c r="B34" i="4"/>
  <c r="B36" i="4"/>
  <c r="B38" i="4"/>
  <c r="B40" i="4"/>
  <c r="B42" i="4"/>
  <c r="B16" i="4"/>
  <c r="G20" i="1" l="1"/>
  <c r="C22" i="5"/>
  <c r="E493" i="1"/>
  <c r="E492" i="1" s="1"/>
  <c r="D44" i="4" s="1"/>
  <c r="H20" i="1" l="1"/>
  <c r="I20" i="1" s="1"/>
  <c r="C29" i="5"/>
  <c r="E420" i="1"/>
  <c r="E313" i="1"/>
  <c r="C30" i="5"/>
  <c r="E438" i="1"/>
  <c r="E58" i="1"/>
  <c r="E53" i="1"/>
  <c r="E200" i="1"/>
  <c r="E128" i="1"/>
  <c r="E270" i="1"/>
  <c r="E52" i="1" l="1"/>
  <c r="E199" i="1"/>
  <c r="L31" i="4"/>
  <c r="K31" i="4"/>
  <c r="O31" i="4"/>
  <c r="N31" i="4"/>
  <c r="P31" i="4"/>
  <c r="M31" i="4"/>
  <c r="J45" i="4"/>
  <c r="E127" i="1"/>
  <c r="E269" i="1"/>
  <c r="E312" i="1"/>
  <c r="E16" i="1"/>
  <c r="E15" i="1" s="1"/>
  <c r="E419" i="1"/>
  <c r="C15" i="5" l="1"/>
  <c r="D16" i="4"/>
  <c r="C21" i="5"/>
  <c r="D28" i="4"/>
  <c r="C27" i="5"/>
  <c r="D40" i="4"/>
  <c r="C18" i="5"/>
  <c r="D22" i="4"/>
  <c r="C24" i="5"/>
  <c r="D34" i="4"/>
  <c r="C19" i="5"/>
  <c r="D24" i="4"/>
  <c r="O25" i="4" s="1"/>
  <c r="C17" i="5"/>
  <c r="D20" i="4"/>
  <c r="G45" i="4"/>
  <c r="F45" i="4"/>
  <c r="H45" i="4"/>
  <c r="I45" i="4"/>
  <c r="E45" i="4"/>
  <c r="M45" i="4"/>
  <c r="P45" i="4"/>
  <c r="N45" i="4"/>
  <c r="K45" i="4"/>
  <c r="L45" i="4"/>
  <c r="O45" i="4"/>
  <c r="P47" i="4"/>
  <c r="N47" i="4"/>
  <c r="M47" i="4"/>
  <c r="O47" i="4"/>
  <c r="L47" i="4"/>
  <c r="K47" i="4"/>
  <c r="Q45" i="4"/>
  <c r="R45" i="4"/>
  <c r="G47" i="4"/>
  <c r="F47" i="4"/>
  <c r="H47" i="4"/>
  <c r="E47" i="4"/>
  <c r="Q47" i="4"/>
  <c r="I47" i="4"/>
  <c r="R47" i="4"/>
  <c r="J47" i="4"/>
  <c r="E25" i="4" l="1"/>
  <c r="Q25" i="4"/>
  <c r="G25" i="4"/>
  <c r="K25" i="4"/>
  <c r="R25" i="4"/>
  <c r="J25" i="4"/>
  <c r="I25" i="4"/>
  <c r="H25" i="4"/>
  <c r="F25" i="4"/>
  <c r="M25" i="4"/>
  <c r="L25" i="4"/>
  <c r="P25" i="4"/>
  <c r="N25" i="4"/>
  <c r="L17" i="4"/>
  <c r="M17" i="4"/>
  <c r="N17" i="4"/>
  <c r="G17" i="4"/>
  <c r="I17" i="4"/>
  <c r="J17" i="4"/>
  <c r="E17" i="4"/>
  <c r="F17" i="4"/>
  <c r="H17" i="4"/>
  <c r="K17" i="4"/>
  <c r="O17" i="4"/>
  <c r="P17" i="4"/>
  <c r="Q17" i="4"/>
  <c r="R17" i="4"/>
  <c r="M23" i="4"/>
  <c r="P23" i="4"/>
  <c r="N23" i="4"/>
  <c r="K23" i="4"/>
  <c r="O23" i="4"/>
  <c r="L23" i="4"/>
  <c r="P21" i="4"/>
  <c r="K21" i="4"/>
  <c r="O21" i="4"/>
  <c r="N21" i="4"/>
  <c r="M21" i="4"/>
  <c r="L21" i="4"/>
  <c r="P41" i="4"/>
  <c r="M41" i="4"/>
  <c r="O41" i="4"/>
  <c r="Q41" i="4"/>
  <c r="N41" i="4"/>
  <c r="K29" i="4"/>
  <c r="N29" i="4"/>
  <c r="L29" i="4"/>
  <c r="P29" i="4"/>
  <c r="M29" i="4"/>
  <c r="O29" i="4"/>
  <c r="M35" i="4"/>
  <c r="L35" i="4"/>
  <c r="O35" i="4"/>
  <c r="P35" i="4"/>
  <c r="N35" i="4"/>
  <c r="K35" i="4"/>
  <c r="E42" i="1"/>
  <c r="E30" i="1" s="1"/>
  <c r="D18" i="4" s="1"/>
  <c r="E443" i="1"/>
  <c r="C16" i="5" l="1"/>
  <c r="Q19" i="4" l="1"/>
  <c r="K19" i="4"/>
  <c r="L19" i="4"/>
  <c r="N19" i="4"/>
  <c r="O19" i="4"/>
  <c r="M19" i="4"/>
  <c r="P19" i="4"/>
  <c r="F61" i="4"/>
  <c r="H61" i="4"/>
  <c r="G61" i="4"/>
  <c r="E61" i="4"/>
  <c r="J61" i="4"/>
  <c r="I61" i="4"/>
  <c r="Q61" i="4"/>
  <c r="R61" i="4"/>
  <c r="H21" i="4"/>
  <c r="Q21" i="4"/>
  <c r="F21" i="4"/>
  <c r="G21" i="4"/>
  <c r="J21" i="4"/>
  <c r="I21" i="4"/>
  <c r="R21" i="4"/>
  <c r="E21" i="4"/>
  <c r="F23" i="4"/>
  <c r="J23" i="4"/>
  <c r="I23" i="4"/>
  <c r="E23" i="4"/>
  <c r="H23" i="4"/>
  <c r="Q23" i="4"/>
  <c r="R23" i="4"/>
  <c r="G23" i="4"/>
  <c r="J37" i="4"/>
  <c r="R37" i="4"/>
  <c r="F37" i="4"/>
  <c r="I37" i="4"/>
  <c r="Q37" i="4"/>
  <c r="G37" i="4"/>
  <c r="E37" i="4"/>
  <c r="H37" i="4"/>
  <c r="H27" i="4"/>
  <c r="R27" i="4"/>
  <c r="I27" i="4"/>
  <c r="F27" i="4"/>
  <c r="E27" i="4"/>
  <c r="J27" i="4"/>
  <c r="G27" i="4"/>
  <c r="Q27" i="4"/>
  <c r="F35" i="4"/>
  <c r="G35" i="4"/>
  <c r="H35" i="4"/>
  <c r="Q35" i="4"/>
  <c r="J35" i="4"/>
  <c r="E35" i="4"/>
  <c r="I35" i="4"/>
  <c r="R35" i="4"/>
  <c r="F31" i="4"/>
  <c r="R31" i="4"/>
  <c r="I31" i="4"/>
  <c r="G31" i="4"/>
  <c r="E31" i="4"/>
  <c r="Q31" i="4"/>
  <c r="J31" i="4"/>
  <c r="H31" i="4"/>
  <c r="F29" i="4"/>
  <c r="R29" i="4"/>
  <c r="I29" i="4"/>
  <c r="Q29" i="4"/>
  <c r="E29" i="4"/>
  <c r="J29" i="4"/>
  <c r="H29" i="4"/>
  <c r="G29" i="4"/>
  <c r="I19" i="4"/>
  <c r="J19" i="4"/>
  <c r="F19" i="4"/>
  <c r="H19" i="4"/>
  <c r="G19" i="4"/>
  <c r="R19" i="4"/>
  <c r="E19" i="4"/>
  <c r="J33" i="4"/>
  <c r="I33" i="4"/>
  <c r="H33" i="4"/>
  <c r="G33" i="4"/>
  <c r="F33" i="4"/>
  <c r="E33" i="4"/>
  <c r="R41" i="4"/>
  <c r="J41" i="4"/>
  <c r="I41" i="4"/>
  <c r="E41" i="4"/>
  <c r="G41" i="4"/>
  <c r="H41" i="4"/>
  <c r="F41" i="4"/>
  <c r="E359" i="1" l="1"/>
  <c r="E358" i="1" s="1"/>
  <c r="D38" i="4" s="1"/>
  <c r="C26" i="5" l="1"/>
  <c r="O39" i="4" l="1"/>
  <c r="N39" i="4"/>
  <c r="K39" i="4"/>
  <c r="M39" i="4"/>
  <c r="L39" i="4"/>
  <c r="Q39" i="4"/>
  <c r="E39" i="4"/>
  <c r="F39" i="4"/>
  <c r="J39" i="4"/>
  <c r="I39" i="4"/>
  <c r="G39" i="4"/>
  <c r="R39" i="4"/>
  <c r="H39" i="4"/>
  <c r="E474" i="1"/>
  <c r="E442" i="1" s="1"/>
  <c r="D42" i="4" s="1"/>
  <c r="C28" i="5" l="1"/>
  <c r="G43" i="4" l="1"/>
  <c r="N43" i="4"/>
  <c r="M43" i="4"/>
  <c r="L43" i="4"/>
  <c r="K43" i="4"/>
  <c r="O43" i="4"/>
  <c r="R43" i="4"/>
  <c r="J43" i="4"/>
  <c r="E43" i="4"/>
  <c r="Q43" i="4"/>
  <c r="H43" i="4"/>
  <c r="F43" i="4"/>
  <c r="I43" i="4"/>
  <c r="E567" i="1"/>
  <c r="E539" i="1" s="1"/>
  <c r="G779" i="1" l="1"/>
  <c r="J775" i="1" s="1"/>
  <c r="D48" i="4"/>
  <c r="D69" i="4" s="1"/>
  <c r="C31" i="5"/>
  <c r="C41" i="5" s="1"/>
  <c r="J555" i="1" l="1"/>
  <c r="J318" i="1"/>
  <c r="J398" i="1"/>
  <c r="J76" i="1"/>
  <c r="J127" i="1"/>
  <c r="J328" i="1"/>
  <c r="J139" i="1"/>
  <c r="J426" i="1"/>
  <c r="J289" i="1"/>
  <c r="J164" i="1"/>
  <c r="J451" i="1"/>
  <c r="J496" i="1"/>
  <c r="J100" i="1"/>
  <c r="J366" i="1"/>
  <c r="J166" i="1"/>
  <c r="J742" i="1"/>
  <c r="J546" i="1"/>
  <c r="J317" i="1"/>
  <c r="J342" i="1"/>
  <c r="J316" i="1"/>
  <c r="J201" i="1"/>
  <c r="J283" i="1"/>
  <c r="J498" i="1"/>
  <c r="J547" i="1"/>
  <c r="J374" i="1"/>
  <c r="J184" i="1"/>
  <c r="J478" i="1"/>
  <c r="J204" i="1"/>
  <c r="J243" i="1"/>
  <c r="J351" i="1"/>
  <c r="J73" i="1"/>
  <c r="J563" i="1"/>
  <c r="J550" i="1"/>
  <c r="J146" i="1"/>
  <c r="J94" i="1"/>
  <c r="J429" i="1"/>
  <c r="J577" i="1"/>
  <c r="J428" i="1"/>
  <c r="J391" i="1"/>
  <c r="J379" i="1"/>
  <c r="J346" i="1"/>
  <c r="J78" i="1"/>
  <c r="J387" i="1"/>
  <c r="J390" i="1"/>
  <c r="J472" i="1"/>
  <c r="J82" i="1"/>
  <c r="J229" i="1"/>
  <c r="J385" i="1"/>
  <c r="J87" i="1"/>
  <c r="J339" i="1"/>
  <c r="J421" i="1"/>
  <c r="J738" i="1"/>
  <c r="J149" i="1"/>
  <c r="J199" i="1"/>
  <c r="J147" i="1"/>
  <c r="J21" i="1"/>
  <c r="J418" i="1"/>
  <c r="J753" i="1"/>
  <c r="J303" i="1"/>
  <c r="J176" i="1"/>
  <c r="J456" i="1"/>
  <c r="J233" i="1"/>
  <c r="J682" i="1"/>
  <c r="J64" i="1"/>
  <c r="J395" i="1"/>
  <c r="J537" i="1"/>
  <c r="J378" i="1"/>
  <c r="J732" i="1"/>
  <c r="J411" i="1"/>
  <c r="J730" i="1"/>
  <c r="J759" i="1"/>
  <c r="J437" i="1"/>
  <c r="J261" i="1"/>
  <c r="J364" i="1"/>
  <c r="J431" i="1"/>
  <c r="J45" i="1"/>
  <c r="J271" i="1"/>
  <c r="J450" i="1"/>
  <c r="J435" i="1"/>
  <c r="J264" i="1"/>
  <c r="J677" i="1"/>
  <c r="J551" i="1"/>
  <c r="J270" i="1"/>
  <c r="J132" i="1"/>
  <c r="J678" i="1"/>
  <c r="J748" i="1"/>
  <c r="J369" i="1"/>
  <c r="J91" i="1"/>
  <c r="J397" i="1"/>
  <c r="J239" i="1"/>
  <c r="J497" i="1"/>
  <c r="J232" i="1"/>
  <c r="J383" i="1"/>
  <c r="J414" i="1"/>
  <c r="J751" i="1"/>
  <c r="J553" i="1"/>
  <c r="J62" i="1"/>
  <c r="J343" i="1"/>
  <c r="J365" i="1"/>
  <c r="J532" i="1"/>
  <c r="J408" i="1"/>
  <c r="J668" i="1"/>
  <c r="J71" i="1"/>
  <c r="J361" i="1"/>
  <c r="J44" i="1"/>
  <c r="J198" i="1"/>
  <c r="J306" i="1"/>
  <c r="J401" i="1"/>
  <c r="J250" i="1"/>
  <c r="J734" i="1"/>
  <c r="J377" i="1"/>
  <c r="J170" i="1"/>
  <c r="J92" i="1"/>
  <c r="J97" i="1"/>
  <c r="J248" i="1"/>
  <c r="J144" i="1"/>
  <c r="J490" i="1"/>
  <c r="J96" i="1"/>
  <c r="J752" i="1"/>
  <c r="J484" i="1"/>
  <c r="J23" i="1"/>
  <c r="J237" i="1"/>
  <c r="J203" i="1"/>
  <c r="J526" i="1"/>
  <c r="J43" i="1"/>
  <c r="J206" i="1"/>
  <c r="J314" i="1"/>
  <c r="J354" i="1"/>
  <c r="J452" i="1"/>
  <c r="J389" i="1"/>
  <c r="J576" i="1"/>
  <c r="J135" i="1"/>
  <c r="J564" i="1"/>
  <c r="J18" i="1"/>
  <c r="J432" i="1"/>
  <c r="J567" i="1"/>
  <c r="J160" i="1"/>
  <c r="J138" i="1"/>
  <c r="J485" i="1"/>
  <c r="J675" i="1"/>
  <c r="J231" i="1"/>
  <c r="J447" i="1"/>
  <c r="J370" i="1"/>
  <c r="J208" i="1"/>
  <c r="J405" i="1"/>
  <c r="J725" i="1"/>
  <c r="J460" i="1"/>
  <c r="J348" i="1"/>
  <c r="J345" i="1"/>
  <c r="J245" i="1"/>
  <c r="J320" i="1"/>
  <c r="J33" i="1"/>
  <c r="J17" i="1"/>
  <c r="J99" i="1"/>
  <c r="J192" i="1"/>
  <c r="J360" i="1"/>
  <c r="J302" i="1"/>
  <c r="J69" i="1"/>
  <c r="J172" i="1"/>
  <c r="J566" i="1"/>
  <c r="J754" i="1"/>
  <c r="J26" i="1"/>
  <c r="J36" i="1"/>
  <c r="J238" i="1"/>
  <c r="J323" i="1"/>
  <c r="J540" i="1"/>
  <c r="J750" i="1"/>
  <c r="J392" i="1"/>
  <c r="J60" i="1"/>
  <c r="J185" i="1"/>
  <c r="J205" i="1"/>
  <c r="J224" i="1"/>
  <c r="J173" i="1"/>
  <c r="J263" i="1"/>
  <c r="J676" i="1"/>
  <c r="J436" i="1"/>
  <c r="J223" i="1"/>
  <c r="J81" i="1"/>
  <c r="J539" i="1"/>
  <c r="J301" i="1"/>
  <c r="J226" i="1"/>
  <c r="J445" i="1"/>
  <c r="J474" i="1"/>
  <c r="J543" i="1"/>
  <c r="J65" i="1"/>
  <c r="J446" i="1"/>
  <c r="J548" i="1"/>
  <c r="J89" i="1"/>
  <c r="J137" i="1"/>
  <c r="J440" i="1"/>
  <c r="J291" i="1"/>
  <c r="J529" i="1"/>
  <c r="J93" i="1"/>
  <c r="J430" i="1"/>
  <c r="J325" i="1"/>
  <c r="J244" i="1"/>
  <c r="J357" i="1"/>
  <c r="J221" i="1"/>
  <c r="J319" i="1"/>
  <c r="J254" i="1"/>
  <c r="J466" i="1"/>
  <c r="J183" i="1"/>
  <c r="J202" i="1"/>
  <c r="J168" i="1"/>
  <c r="J22" i="1"/>
  <c r="J311" i="1"/>
  <c r="J544" i="1"/>
  <c r="J143" i="1"/>
  <c r="J308" i="1"/>
  <c r="J86" i="1"/>
  <c r="J57" i="1"/>
  <c r="J745" i="1"/>
  <c r="J396" i="1"/>
  <c r="J382" i="1"/>
  <c r="J556" i="1"/>
  <c r="J667" i="1"/>
  <c r="J75" i="1"/>
  <c r="J681" i="1"/>
  <c r="J38" i="1"/>
  <c r="J236" i="1"/>
  <c r="J492" i="1"/>
  <c r="J376" i="1"/>
  <c r="J530" i="1"/>
  <c r="J569" i="1"/>
  <c r="J489" i="1"/>
  <c r="J739" i="1"/>
  <c r="J403" i="1"/>
  <c r="J442" i="1"/>
  <c r="J353" i="1"/>
  <c r="J169" i="1"/>
  <c r="J266" i="1"/>
  <c r="J85" i="1"/>
  <c r="J743" i="1"/>
  <c r="J136" i="1"/>
  <c r="J53" i="1"/>
  <c r="J433" i="1"/>
  <c r="J299" i="1"/>
  <c r="J259" i="1"/>
  <c r="J683" i="1"/>
  <c r="J740" i="1"/>
  <c r="J673" i="1"/>
  <c r="J295" i="1"/>
  <c r="J294" i="1"/>
  <c r="J367" i="1"/>
  <c r="J321" i="1"/>
  <c r="J747" i="1"/>
  <c r="J58" i="1"/>
  <c r="J19" i="1"/>
  <c r="J441" i="1"/>
  <c r="J491" i="1"/>
  <c r="J468" i="1"/>
  <c r="J463" i="1"/>
  <c r="J439" i="1"/>
  <c r="J322" i="1"/>
  <c r="J565" i="1"/>
  <c r="J381" i="1"/>
  <c r="J35" i="1"/>
  <c r="J338" i="1"/>
  <c r="J80" i="1"/>
  <c r="J368" i="1"/>
  <c r="J41" i="1"/>
  <c r="J680" i="1"/>
  <c r="J196" i="1"/>
  <c r="J292" i="1"/>
  <c r="J761" i="1"/>
  <c r="J459" i="1"/>
  <c r="J67" i="1"/>
  <c r="J483" i="1"/>
  <c r="J402" i="1"/>
  <c r="J246" i="1"/>
  <c r="J744" i="1"/>
  <c r="J482" i="1"/>
  <c r="J488" i="1"/>
  <c r="J258" i="1"/>
  <c r="J269" i="1"/>
  <c r="J410" i="1"/>
  <c r="J415" i="1"/>
  <c r="J731" i="1"/>
  <c r="J298" i="1"/>
  <c r="J671" i="1"/>
  <c r="J131" i="1"/>
  <c r="J419" i="1"/>
  <c r="J327" i="1"/>
  <c r="J465" i="1"/>
  <c r="J476" i="1"/>
  <c r="J479" i="1"/>
  <c r="J352" i="1"/>
  <c r="J278" i="1"/>
  <c r="J216" i="1"/>
  <c r="J234" i="1"/>
  <c r="J88" i="1"/>
  <c r="J462" i="1"/>
  <c r="J235" i="1"/>
  <c r="J350" i="1"/>
  <c r="J55" i="1"/>
  <c r="J726" i="1"/>
  <c r="J20" i="1"/>
  <c r="J279" i="1"/>
  <c r="J380" i="1"/>
  <c r="J230" i="1"/>
  <c r="J32" i="1"/>
  <c r="J129" i="1"/>
  <c r="J252" i="1"/>
  <c r="J473" i="1"/>
  <c r="J579" i="1"/>
  <c r="J434" i="1"/>
  <c r="J394" i="1"/>
  <c r="J39" i="1"/>
  <c r="J737" i="1"/>
  <c r="J175" i="1"/>
  <c r="J375" i="1"/>
  <c r="J336" i="1"/>
  <c r="J34" i="1"/>
  <c r="J344" i="1"/>
  <c r="J16" i="1"/>
  <c r="J315" i="1"/>
  <c r="J79" i="1"/>
  <c r="J300" i="1"/>
  <c r="J335" i="1"/>
  <c r="J287" i="1"/>
  <c r="J260" i="1"/>
  <c r="J324" i="1"/>
  <c r="J310" i="1"/>
  <c r="J165" i="1"/>
  <c r="J334" i="1"/>
  <c r="J280" i="1"/>
  <c r="J217" i="1"/>
  <c r="J145" i="1"/>
  <c r="J290" i="1"/>
  <c r="J371" i="1"/>
  <c r="J455" i="1"/>
  <c r="J195" i="1"/>
  <c r="J570" i="1"/>
  <c r="J538" i="1"/>
  <c r="J152" i="1"/>
  <c r="J68" i="1"/>
  <c r="J495" i="1"/>
  <c r="J161" i="1"/>
  <c r="J573" i="1"/>
  <c r="J74" i="1"/>
  <c r="J486" i="1"/>
  <c r="J305" i="1"/>
  <c r="J741" i="1"/>
  <c r="J384" i="1"/>
  <c r="J309" i="1"/>
  <c r="J187" i="1"/>
  <c r="J66" i="1"/>
  <c r="J150" i="1"/>
  <c r="J409" i="1"/>
  <c r="J461" i="1"/>
  <c r="J140" i="1"/>
  <c r="J559" i="1"/>
  <c r="J200" i="1"/>
  <c r="J406" i="1"/>
  <c r="J423" i="1"/>
  <c r="J457" i="1"/>
  <c r="J15" i="1"/>
  <c r="J288" i="1"/>
  <c r="J197" i="1"/>
  <c r="J326" i="1"/>
  <c r="J228" i="1"/>
  <c r="J572" i="1"/>
  <c r="J162" i="1"/>
  <c r="J277" i="1"/>
  <c r="J209" i="1"/>
  <c r="J749" i="1"/>
  <c r="J174" i="1"/>
  <c r="J190" i="1"/>
  <c r="J467" i="1"/>
  <c r="J148" i="1"/>
  <c r="J427" i="1"/>
  <c r="J531" i="1"/>
  <c r="J760" i="1"/>
  <c r="J349" i="1"/>
  <c r="J220" i="1"/>
  <c r="J158" i="1"/>
  <c r="J549" i="1"/>
  <c r="J134" i="1"/>
  <c r="J535" i="1"/>
  <c r="J477" i="1"/>
  <c r="J296" i="1"/>
  <c r="J219" i="1"/>
  <c r="J331" i="1"/>
  <c r="J362" i="1"/>
  <c r="J347" i="1"/>
  <c r="J416" i="1"/>
  <c r="J191" i="1"/>
  <c r="J372" i="1"/>
  <c r="J558" i="1"/>
  <c r="J674" i="1"/>
  <c r="J494" i="1"/>
  <c r="J307" i="1"/>
  <c r="J141" i="1"/>
  <c r="J448" i="1"/>
  <c r="J207" i="1"/>
  <c r="J363" i="1"/>
  <c r="J758" i="1"/>
  <c r="J679" i="1"/>
  <c r="J562" i="1"/>
  <c r="J251" i="1"/>
  <c r="J568" i="1"/>
  <c r="J386" i="1"/>
  <c r="J128" i="1"/>
  <c r="J156" i="1"/>
  <c r="J458" i="1"/>
  <c r="J276" i="1"/>
  <c r="J247" i="1"/>
  <c r="J285" i="1"/>
  <c r="J424" i="1"/>
  <c r="J341" i="1"/>
  <c r="J72" i="1"/>
  <c r="J293" i="1"/>
  <c r="J746" i="1"/>
  <c r="J527" i="1"/>
  <c r="J729" i="1"/>
  <c r="J265" i="1"/>
  <c r="J552" i="1"/>
  <c r="J282" i="1"/>
  <c r="J545" i="1"/>
  <c r="J727" i="1"/>
  <c r="J407" i="1"/>
  <c r="J493" i="1"/>
  <c r="J151" i="1"/>
  <c r="J533" i="1"/>
  <c r="J130" i="1"/>
  <c r="J77" i="1"/>
  <c r="J240" i="1"/>
  <c r="J70" i="1"/>
  <c r="J578" i="1"/>
  <c r="J225" i="1"/>
  <c r="J133" i="1"/>
  <c r="J329" i="1"/>
  <c r="J181" i="1"/>
  <c r="J63" i="1"/>
  <c r="J142" i="1"/>
  <c r="J438" i="1"/>
  <c r="J534" i="1"/>
  <c r="J84" i="1"/>
  <c r="J400" i="1"/>
  <c r="J222" i="1"/>
  <c r="J155" i="1"/>
  <c r="J95" i="1"/>
  <c r="J340" i="1"/>
  <c r="J756" i="1"/>
  <c r="J528" i="1"/>
  <c r="J275" i="1"/>
  <c r="J159" i="1"/>
  <c r="J388" i="1"/>
  <c r="J554" i="1"/>
  <c r="J471" i="1"/>
  <c r="J669" i="1"/>
  <c r="J454" i="1"/>
  <c r="J313" i="1"/>
  <c r="J241" i="1"/>
  <c r="J470" i="1"/>
  <c r="J373" i="1"/>
  <c r="J443" i="1"/>
  <c r="J274" i="1"/>
  <c r="J112" i="1"/>
  <c r="J171" i="1"/>
  <c r="J213" i="1"/>
  <c r="J453" i="1"/>
  <c r="J111" i="1"/>
  <c r="J167" i="1"/>
  <c r="J212" i="1"/>
  <c r="J273" i="1"/>
  <c r="J249" i="1"/>
  <c r="J102" i="1"/>
  <c r="J272" i="1"/>
  <c r="J332" i="1"/>
  <c r="J110" i="1"/>
  <c r="J281" i="1"/>
  <c r="J177" i="1"/>
  <c r="J47" i="1"/>
  <c r="J574" i="1"/>
  <c r="J179" i="1"/>
  <c r="J118" i="1"/>
  <c r="J153" i="1"/>
  <c r="J399" i="1"/>
  <c r="J50" i="1"/>
  <c r="J242" i="1"/>
  <c r="J393" i="1"/>
  <c r="J122" i="1"/>
  <c r="J49" i="1"/>
  <c r="J98" i="1"/>
  <c r="J218" i="1"/>
  <c r="J126" i="1"/>
  <c r="J684" i="1"/>
  <c r="J120" i="1"/>
  <c r="J104" i="1"/>
  <c r="J54" i="1"/>
  <c r="J114" i="1"/>
  <c r="J48" i="1"/>
  <c r="J123" i="1"/>
  <c r="J103" i="1"/>
  <c r="J255" i="1"/>
  <c r="J330" i="1"/>
  <c r="J40" i="1"/>
  <c r="J304" i="1"/>
  <c r="J154" i="1"/>
  <c r="J542" i="1"/>
  <c r="J404" i="1"/>
  <c r="J557" i="1"/>
  <c r="J422" i="1"/>
  <c r="J105" i="1"/>
  <c r="J420" i="1"/>
  <c r="J25" i="1"/>
  <c r="J61" i="1"/>
  <c r="J337" i="1"/>
  <c r="J444" i="1"/>
  <c r="J262" i="1"/>
  <c r="J575" i="1"/>
  <c r="J358" i="1"/>
  <c r="J541" i="1"/>
  <c r="J124" i="1"/>
  <c r="J464" i="1"/>
  <c r="J662" i="1"/>
  <c r="J215" i="1"/>
  <c r="J211" i="1"/>
  <c r="J193" i="1"/>
  <c r="J267" i="1"/>
  <c r="J588" i="1"/>
  <c r="J109" i="1"/>
  <c r="J163" i="1"/>
  <c r="J157" i="1"/>
  <c r="J633" i="1"/>
  <c r="J119" i="1"/>
  <c r="J107" i="1"/>
  <c r="J297" i="1"/>
  <c r="J286" i="1"/>
  <c r="J603" i="1"/>
  <c r="J116" i="1"/>
  <c r="J51" i="1"/>
  <c r="J481" i="1"/>
  <c r="J312" i="1"/>
  <c r="J587" i="1"/>
  <c r="J115" i="1"/>
  <c r="J210" i="1"/>
  <c r="J56" i="1"/>
  <c r="J487" i="1"/>
  <c r="J632" i="1"/>
  <c r="J113" i="1"/>
  <c r="J106" i="1"/>
  <c r="J425" i="1"/>
  <c r="J571" i="1"/>
  <c r="J660" i="1"/>
  <c r="J333" i="1"/>
  <c r="J630" i="1"/>
  <c r="J355" i="1"/>
  <c r="J600" i="1"/>
  <c r="J24" i="1"/>
  <c r="J728" i="1"/>
  <c r="J599" i="1"/>
  <c r="J672" i="1"/>
  <c r="J59" i="1"/>
  <c r="J583" i="1"/>
  <c r="J125" i="1"/>
  <c r="J736" i="1"/>
  <c r="J227" i="1"/>
  <c r="J670" i="1"/>
  <c r="J648" i="1"/>
  <c r="J413" i="1"/>
  <c r="J755" i="1"/>
  <c r="J597" i="1"/>
  <c r="J536" i="1"/>
  <c r="J52" i="1"/>
  <c r="J449" i="1"/>
  <c r="J581" i="1"/>
  <c r="J253" i="1"/>
  <c r="J589" i="1"/>
  <c r="J596" i="1"/>
  <c r="J475" i="1"/>
  <c r="J735" i="1"/>
  <c r="J580" i="1"/>
  <c r="J642" i="1"/>
  <c r="J602" i="1"/>
  <c r="J641" i="1"/>
  <c r="J586" i="1"/>
  <c r="J593" i="1"/>
  <c r="J359" i="1"/>
  <c r="J659" i="1"/>
  <c r="J637" i="1"/>
  <c r="J469" i="1"/>
  <c r="J635" i="1"/>
  <c r="J665" i="1"/>
  <c r="J601" i="1"/>
  <c r="J636" i="1"/>
  <c r="J180" i="1"/>
  <c r="J30" i="1"/>
  <c r="J585" i="1"/>
  <c r="J718" i="1"/>
  <c r="J634" i="1"/>
  <c r="J658" i="1"/>
  <c r="J698" i="1"/>
  <c r="J657" i="1"/>
  <c r="J646" i="1"/>
  <c r="J717" i="1"/>
  <c r="J653" i="1"/>
  <c r="J697" i="1"/>
  <c r="J595" i="1"/>
  <c r="J716" i="1"/>
  <c r="J605" i="1"/>
  <c r="J640" i="1"/>
  <c r="J708" i="1"/>
  <c r="J644" i="1"/>
  <c r="J645" i="1"/>
  <c r="J686" i="1"/>
  <c r="J656" i="1"/>
  <c r="J652" i="1"/>
  <c r="J707" i="1"/>
  <c r="J598" i="1"/>
  <c r="J590" i="1"/>
  <c r="J705" i="1"/>
  <c r="J582" i="1"/>
  <c r="J594" i="1"/>
  <c r="J511" i="1"/>
  <c r="J631" i="1"/>
  <c r="J628" i="1"/>
  <c r="J639" i="1"/>
  <c r="J502" i="1"/>
  <c r="J655" i="1"/>
  <c r="J592" i="1"/>
  <c r="J500" i="1"/>
  <c r="J515" i="1"/>
  <c r="J591" i="1"/>
  <c r="J516" i="1"/>
  <c r="J664" i="1"/>
  <c r="J696" i="1"/>
  <c r="J510" i="1"/>
  <c r="J499" i="1"/>
  <c r="J733" i="1"/>
  <c r="J715" i="1"/>
  <c r="J524" i="1"/>
  <c r="J514" i="1"/>
  <c r="J712" i="1"/>
  <c r="J695" i="1"/>
  <c r="J508" i="1"/>
  <c r="J649" i="1"/>
  <c r="J704" i="1"/>
  <c r="J692" i="1"/>
  <c r="J523" i="1"/>
  <c r="J608" i="1"/>
  <c r="J690" i="1"/>
  <c r="J713" i="1"/>
  <c r="J507" i="1"/>
  <c r="J604" i="1"/>
  <c r="J703" i="1"/>
  <c r="J710" i="1"/>
  <c r="J522" i="1"/>
  <c r="J613" i="1"/>
  <c r="J702" i="1"/>
  <c r="J688" i="1"/>
  <c r="J506" i="1"/>
  <c r="J182" i="1"/>
  <c r="J706" i="1"/>
  <c r="J691" i="1"/>
  <c r="J521" i="1"/>
  <c r="J621" i="1"/>
  <c r="J700" i="1"/>
  <c r="J709" i="1"/>
  <c r="J505" i="1"/>
  <c r="J724" i="1"/>
  <c r="J651" i="1"/>
  <c r="J719" i="1"/>
  <c r="J687" i="1"/>
  <c r="J520" i="1"/>
  <c r="J627" i="1"/>
  <c r="J699" i="1"/>
  <c r="J694" i="1"/>
  <c r="J504" i="1"/>
  <c r="J518" i="1"/>
  <c r="J101" i="1"/>
  <c r="J121" i="1"/>
  <c r="J643" i="1"/>
  <c r="J619" i="1"/>
  <c r="J356" i="1"/>
  <c r="J618" i="1"/>
  <c r="J624" i="1"/>
  <c r="J257" i="1"/>
  <c r="J186" i="1"/>
  <c r="J90" i="1"/>
  <c r="J617" i="1"/>
  <c r="J256" i="1"/>
  <c r="J117" i="1"/>
  <c r="J189" i="1"/>
  <c r="J622" i="1"/>
  <c r="J611" i="1"/>
  <c r="J214" i="1"/>
  <c r="J178" i="1"/>
  <c r="J194" i="1"/>
  <c r="J412" i="1"/>
  <c r="J623" i="1"/>
  <c r="J614" i="1"/>
  <c r="J513" i="1"/>
  <c r="J519" i="1"/>
  <c r="J108" i="1"/>
  <c r="J188" i="1"/>
  <c r="J284" i="1"/>
  <c r="J650" i="1"/>
  <c r="J693" i="1"/>
  <c r="J714" i="1"/>
  <c r="J512" i="1"/>
  <c r="J503" i="1"/>
  <c r="J616" i="1"/>
  <c r="J31" i="1"/>
  <c r="J625" i="1"/>
  <c r="J480" i="1"/>
  <c r="J661" i="1"/>
  <c r="J584" i="1"/>
  <c r="J647" i="1"/>
  <c r="J638" i="1"/>
  <c r="J701" i="1"/>
  <c r="J689" i="1"/>
  <c r="J525" i="1"/>
  <c r="J517" i="1"/>
  <c r="J609" i="1"/>
  <c r="J42" i="1"/>
  <c r="J764" i="1"/>
  <c r="J663" i="1"/>
  <c r="J629" i="1"/>
  <c r="J654" i="1"/>
  <c r="J666" i="1"/>
  <c r="J711" i="1"/>
  <c r="J685" i="1"/>
  <c r="J509" i="1"/>
  <c r="J501" i="1"/>
  <c r="J46" i="1"/>
  <c r="J37" i="1"/>
  <c r="J723" i="1"/>
  <c r="J612" i="1"/>
  <c r="J626" i="1"/>
  <c r="J765" i="1"/>
  <c r="J722" i="1"/>
  <c r="J767" i="1"/>
  <c r="J766" i="1"/>
  <c r="C66" i="4" s="1"/>
  <c r="J776" i="1"/>
  <c r="J610" i="1"/>
  <c r="J607" i="1"/>
  <c r="J778" i="1"/>
  <c r="J606" i="1"/>
  <c r="J770" i="1"/>
  <c r="J779" i="1"/>
  <c r="J29" i="1"/>
  <c r="J28" i="1"/>
  <c r="J27" i="1"/>
  <c r="J773" i="1"/>
  <c r="I10" i="1"/>
  <c r="J769" i="1"/>
  <c r="D39" i="5"/>
  <c r="D40" i="5"/>
  <c r="J561" i="1"/>
  <c r="J771" i="1"/>
  <c r="J620" i="1"/>
  <c r="J560" i="1"/>
  <c r="J772" i="1"/>
  <c r="J83" i="1"/>
  <c r="J268" i="1"/>
  <c r="J774" i="1"/>
  <c r="J417" i="1"/>
  <c r="J757" i="1"/>
  <c r="J777" i="1"/>
  <c r="J615" i="1"/>
  <c r="J763" i="1"/>
  <c r="J768" i="1"/>
  <c r="J720" i="1"/>
  <c r="J762" i="1"/>
  <c r="C64" i="4" s="1"/>
  <c r="C53" i="5"/>
  <c r="D10" i="5" l="1"/>
  <c r="H10" i="4" s="1"/>
  <c r="G10" i="6"/>
  <c r="D38" i="5"/>
  <c r="D20" i="5"/>
  <c r="I49" i="4"/>
  <c r="I69" i="4" s="1"/>
  <c r="L49" i="4"/>
  <c r="L69" i="4" s="1"/>
  <c r="O49" i="4"/>
  <c r="O69" i="4" s="1"/>
  <c r="K49" i="4"/>
  <c r="K69" i="4" s="1"/>
  <c r="M49" i="4"/>
  <c r="M69" i="4" s="1"/>
  <c r="P49" i="4"/>
  <c r="P69" i="4" s="1"/>
  <c r="N49" i="4"/>
  <c r="N69" i="4" s="1"/>
  <c r="D21" i="5"/>
  <c r="D29" i="5"/>
  <c r="D22" i="5"/>
  <c r="D16" i="5"/>
  <c r="D35" i="5"/>
  <c r="D17" i="5"/>
  <c r="D23" i="5"/>
  <c r="D31" i="5"/>
  <c r="D28" i="5"/>
  <c r="D27" i="5"/>
  <c r="D18" i="5"/>
  <c r="D19" i="5"/>
  <c r="D26" i="5"/>
  <c r="D34" i="5"/>
  <c r="D24" i="5"/>
  <c r="D15" i="5"/>
  <c r="H49" i="4"/>
  <c r="H69" i="4" s="1"/>
  <c r="D25" i="5"/>
  <c r="D30" i="5"/>
  <c r="G49" i="4"/>
  <c r="G69" i="4" s="1"/>
  <c r="D37" i="5"/>
  <c r="D36" i="5"/>
  <c r="F49" i="4"/>
  <c r="F69" i="4" s="1"/>
  <c r="E49" i="4"/>
  <c r="E69" i="4" s="1"/>
  <c r="Q49" i="4"/>
  <c r="Q69" i="4" s="1"/>
  <c r="D32" i="5"/>
  <c r="R49" i="4"/>
  <c r="R69" i="4" s="1"/>
  <c r="D33" i="5"/>
  <c r="J49" i="4"/>
  <c r="J69" i="4" s="1"/>
  <c r="D41" i="5" l="1"/>
  <c r="C26" i="4"/>
  <c r="C42" i="4"/>
  <c r="C56" i="4"/>
  <c r="C46" i="4"/>
  <c r="C60" i="4"/>
  <c r="C32" i="4"/>
  <c r="E72" i="4"/>
  <c r="F72" i="4" s="1"/>
  <c r="G72" i="4" s="1"/>
  <c r="H72" i="4" s="1"/>
  <c r="I72" i="4" s="1"/>
  <c r="J72" i="4" s="1"/>
  <c r="K72" i="4" s="1"/>
  <c r="L72" i="4" s="1"/>
  <c r="M72" i="4" s="1"/>
  <c r="N72" i="4" s="1"/>
  <c r="O72" i="4" s="1"/>
  <c r="P72" i="4" s="1"/>
  <c r="Q72" i="4" s="1"/>
  <c r="R72" i="4" s="1"/>
  <c r="C48" i="4"/>
  <c r="C36" i="4"/>
  <c r="C54" i="4"/>
  <c r="C58" i="4"/>
  <c r="C38" i="4"/>
  <c r="C24" i="4"/>
  <c r="C30" i="4"/>
  <c r="C52" i="4"/>
  <c r="C22" i="4"/>
  <c r="C20" i="4"/>
  <c r="C18" i="4"/>
  <c r="C44" i="4"/>
  <c r="C50" i="4"/>
  <c r="C40" i="4"/>
  <c r="C28" i="4"/>
  <c r="C34" i="4"/>
  <c r="C16" i="4"/>
  <c r="D72" i="4" l="1"/>
  <c r="C7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443" authorId="0" shapeId="0" xr:uid="{00000000-0006-0000-0000-000001000000}">
      <text>
        <r>
          <rPr>
            <sz val="10"/>
            <color rgb="FF000000"/>
            <rFont val="Arial"/>
            <family val="2"/>
          </rPr>
          <t>======
ID#AAAAMkxJFWc
    (2021-06-22 16:52:44)
Laje - Cx. dágua</t>
        </r>
      </text>
    </comment>
  </commentList>
</comments>
</file>

<file path=xl/sharedStrings.xml><?xml version="1.0" encoding="utf-8"?>
<sst xmlns="http://schemas.openxmlformats.org/spreadsheetml/2006/main" count="9648" uniqueCount="2631">
  <si>
    <t xml:space="preserve">OBRA: </t>
  </si>
  <si>
    <t xml:space="preserve">Tipo de Intervenção: </t>
  </si>
  <si>
    <t>Endereço :</t>
  </si>
  <si>
    <t>Investimento:</t>
  </si>
  <si>
    <t>TAB.  REF.:</t>
  </si>
  <si>
    <t>Item</t>
  </si>
  <si>
    <t>Código</t>
  </si>
  <si>
    <t>Ref.</t>
  </si>
  <si>
    <t>Descrição dos Serviços</t>
  </si>
  <si>
    <t>Un.</t>
  </si>
  <si>
    <t>Qtd.</t>
  </si>
  <si>
    <t xml:space="preserve">% </t>
  </si>
  <si>
    <t>01.01</t>
  </si>
  <si>
    <t>01.01.01</t>
  </si>
  <si>
    <t>UN</t>
  </si>
  <si>
    <t>02.01</t>
  </si>
  <si>
    <t>02.01.01</t>
  </si>
  <si>
    <t>02.01.02</t>
  </si>
  <si>
    <t>03.01</t>
  </si>
  <si>
    <t>03.01.01</t>
  </si>
  <si>
    <t>03.01.02</t>
  </si>
  <si>
    <t>03.02</t>
  </si>
  <si>
    <t>03.02.01</t>
  </si>
  <si>
    <t>03.02.04</t>
  </si>
  <si>
    <t>03.02.05</t>
  </si>
  <si>
    <t>03.02.06</t>
  </si>
  <si>
    <t>03.02.07</t>
  </si>
  <si>
    <t>03.02.08</t>
  </si>
  <si>
    <t>04.01</t>
  </si>
  <si>
    <t>04.01.01</t>
  </si>
  <si>
    <t>04.01.02</t>
  </si>
  <si>
    <t>04.01.03</t>
  </si>
  <si>
    <t>04.02</t>
  </si>
  <si>
    <t>04.02.01</t>
  </si>
  <si>
    <t>04.02.02</t>
  </si>
  <si>
    <t>04.02.03</t>
  </si>
  <si>
    <t>04.03</t>
  </si>
  <si>
    <t>04.03.01</t>
  </si>
  <si>
    <t>05.01</t>
  </si>
  <si>
    <t>05.01.01</t>
  </si>
  <si>
    <t>06.01</t>
  </si>
  <si>
    <t>06.01.01</t>
  </si>
  <si>
    <t>06.02</t>
  </si>
  <si>
    <t>06.02.01</t>
  </si>
  <si>
    <t>06.02.02</t>
  </si>
  <si>
    <t>06.02.03</t>
  </si>
  <si>
    <t>06.03</t>
  </si>
  <si>
    <t>06.03.01</t>
  </si>
  <si>
    <t>07.01</t>
  </si>
  <si>
    <t>07.01.01</t>
  </si>
  <si>
    <t>07.01.02</t>
  </si>
  <si>
    <t>08.01</t>
  </si>
  <si>
    <t>08.01.01</t>
  </si>
  <si>
    <t>08.01.02</t>
  </si>
  <si>
    <t>09.01</t>
  </si>
  <si>
    <t>09.01.01</t>
  </si>
  <si>
    <t>09.01.02</t>
  </si>
  <si>
    <t>09.01.03</t>
  </si>
  <si>
    <t>09.01.04</t>
  </si>
  <si>
    <t>09.01.05</t>
  </si>
  <si>
    <t>09.01.06</t>
  </si>
  <si>
    <t>10.01</t>
  </si>
  <si>
    <t>10.01.01</t>
  </si>
  <si>
    <t>10.01.02</t>
  </si>
  <si>
    <t>11.01</t>
  </si>
  <si>
    <t>11.01.01</t>
  </si>
  <si>
    <t>11.01.03</t>
  </si>
  <si>
    <t>11.01.04</t>
  </si>
  <si>
    <t>11.01.05</t>
  </si>
  <si>
    <t>12.01</t>
  </si>
  <si>
    <t>12.01.01</t>
  </si>
  <si>
    <t>12.01.02</t>
  </si>
  <si>
    <t>12.01.03</t>
  </si>
  <si>
    <t>12.01.04</t>
  </si>
  <si>
    <t>12.01.06</t>
  </si>
  <si>
    <t>12.02</t>
  </si>
  <si>
    <t>12.02.01</t>
  </si>
  <si>
    <t>12.02.02</t>
  </si>
  <si>
    <t>12.02.03</t>
  </si>
  <si>
    <t>12.03</t>
  </si>
  <si>
    <t>12.03.01</t>
  </si>
  <si>
    <t>13.01</t>
  </si>
  <si>
    <t>13.01.01</t>
  </si>
  <si>
    <t>13.01.02</t>
  </si>
  <si>
    <t>13.01.03</t>
  </si>
  <si>
    <t>ESQUADRIAS</t>
  </si>
  <si>
    <t>14.01</t>
  </si>
  <si>
    <t>14.01.01</t>
  </si>
  <si>
    <t>14.01.02</t>
  </si>
  <si>
    <t>14.01.03</t>
  </si>
  <si>
    <t>SERVIÇOS COMPLEMENTARES</t>
  </si>
  <si>
    <t>15.01</t>
  </si>
  <si>
    <t>15.01.01</t>
  </si>
  <si>
    <t>15.01.02</t>
  </si>
  <si>
    <t>15.01.03</t>
  </si>
  <si>
    <t>Descrição</t>
  </si>
  <si>
    <t>H</t>
  </si>
  <si>
    <t>M3</t>
  </si>
  <si>
    <t>KG</t>
  </si>
  <si>
    <t>ITEM</t>
  </si>
  <si>
    <t>DESCRIÇÃO DOS SERVIÇOS</t>
  </si>
  <si>
    <t xml:space="preserve">TOTAL  GERAL </t>
  </si>
  <si>
    <t>Peso</t>
  </si>
  <si>
    <t>Valor do Serviço</t>
  </si>
  <si>
    <t>%</t>
  </si>
  <si>
    <t>R$</t>
  </si>
  <si>
    <t>Sub-Total</t>
  </si>
  <si>
    <t>Total Geral</t>
  </si>
  <si>
    <t>M2</t>
  </si>
  <si>
    <t>02.01.03</t>
  </si>
  <si>
    <t>12.01.05</t>
  </si>
  <si>
    <t>Foi considerado arredondamento de duas casas decimais para Quantidade; Custo Unitário; BDI; Custo Total. Para os cálculos utilizamos arredondamento de duas casas decimais após a vírgula. As empresas Proponentes devem seguir a mesma regra para o preenchimento da planilha.</t>
  </si>
  <si>
    <t>01.01.02</t>
  </si>
  <si>
    <t>01.01.03</t>
  </si>
  <si>
    <t>01.01.04</t>
  </si>
  <si>
    <t>01.01.05</t>
  </si>
  <si>
    <t>01.01.06</t>
  </si>
  <si>
    <t>SINAPI</t>
  </si>
  <si>
    <t>CDHU</t>
  </si>
  <si>
    <t>03.02.02</t>
  </si>
  <si>
    <t>03.02.03</t>
  </si>
  <si>
    <t>11.01.02</t>
  </si>
  <si>
    <t>13.01.04</t>
  </si>
  <si>
    <t>13.01.05</t>
  </si>
  <si>
    <t>BDI:</t>
  </si>
  <si>
    <t>Custo un. S/ BDI</t>
  </si>
  <si>
    <t>VALOR TOTAL C/BDI</t>
  </si>
  <si>
    <t>SERVIÇOS PRELIMINARES</t>
  </si>
  <si>
    <t>M</t>
  </si>
  <si>
    <t>01.01.07</t>
  </si>
  <si>
    <t>01.01.08</t>
  </si>
  <si>
    <t>01.01.09</t>
  </si>
  <si>
    <t>02.01.04</t>
  </si>
  <si>
    <t>02.01.05</t>
  </si>
  <si>
    <t>11.01.06</t>
  </si>
  <si>
    <t>12.01.07</t>
  </si>
  <si>
    <t>13.01.06</t>
  </si>
  <si>
    <t>IMPERMEABILIZAÇÃO</t>
  </si>
  <si>
    <t>OBRA:</t>
  </si>
  <si>
    <t xml:space="preserve">Endereço : </t>
  </si>
  <si>
    <t xml:space="preserve">TAB.  REF.: </t>
  </si>
  <si>
    <t>DEMONSTRATIVO DE COMPOSIÇÃO</t>
  </si>
  <si>
    <t>Referência</t>
  </si>
  <si>
    <t>Unid.</t>
  </si>
  <si>
    <t>Quant.</t>
  </si>
  <si>
    <t>Valor unit.</t>
  </si>
  <si>
    <t>Valor Total</t>
  </si>
  <si>
    <t>Total para a Composição</t>
  </si>
  <si>
    <t>MES</t>
  </si>
  <si>
    <t>94295</t>
  </si>
  <si>
    <t>MESTRE DE OBRAS COM ENCARGOS COMPLEMENTARES</t>
  </si>
  <si>
    <t>93563</t>
  </si>
  <si>
    <t>ALMOXARIFE COM ENCARGOS COMPLEMENTARES</t>
  </si>
  <si>
    <t>03.01.03</t>
  </si>
  <si>
    <t>03.01.04</t>
  </si>
  <si>
    <t>03.03</t>
  </si>
  <si>
    <t>03.03.01</t>
  </si>
  <si>
    <t>03.03.02</t>
  </si>
  <si>
    <t>03.03.03</t>
  </si>
  <si>
    <t>03.03.04</t>
  </si>
  <si>
    <t>03.04</t>
  </si>
  <si>
    <t>03.04.01</t>
  </si>
  <si>
    <t>03.04.02</t>
  </si>
  <si>
    <t>03.04.03</t>
  </si>
  <si>
    <t>03.04.04</t>
  </si>
  <si>
    <t>03.04.05</t>
  </si>
  <si>
    <t>04.01.04</t>
  </si>
  <si>
    <t>04.01.05</t>
  </si>
  <si>
    <t>04.02.04</t>
  </si>
  <si>
    <t>QUADROS</t>
  </si>
  <si>
    <t>05.02</t>
  </si>
  <si>
    <t>05.03</t>
  </si>
  <si>
    <t>05.02.01</t>
  </si>
  <si>
    <t>05.03.01</t>
  </si>
  <si>
    <t>06.01.02</t>
  </si>
  <si>
    <t>06.01.03</t>
  </si>
  <si>
    <t>06.01.04</t>
  </si>
  <si>
    <t>VIDROS</t>
  </si>
  <si>
    <t>06.04</t>
  </si>
  <si>
    <t>06.04.01</t>
  </si>
  <si>
    <t>07.01.03</t>
  </si>
  <si>
    <t>07.01.04</t>
  </si>
  <si>
    <t>07.01.05</t>
  </si>
  <si>
    <t>07.01.06</t>
  </si>
  <si>
    <t>INSTALAÇÃO HIDRÁULICA</t>
  </si>
  <si>
    <t>09.02.02</t>
  </si>
  <si>
    <t>09.01.07</t>
  </si>
  <si>
    <t>09.01.08</t>
  </si>
  <si>
    <t>09.01.09</t>
  </si>
  <si>
    <t>09.01.10</t>
  </si>
  <si>
    <t>09.01.11</t>
  </si>
  <si>
    <t>09.02</t>
  </si>
  <si>
    <t>09.02.01</t>
  </si>
  <si>
    <t>11.02</t>
  </si>
  <si>
    <t>11.03</t>
  </si>
  <si>
    <t>13.02</t>
  </si>
  <si>
    <t>13.02.01</t>
  </si>
  <si>
    <t>15.01.04</t>
  </si>
  <si>
    <t>15.01.05</t>
  </si>
  <si>
    <t>15.01.06</t>
  </si>
  <si>
    <t>15.01.07</t>
  </si>
  <si>
    <t>15.01.08</t>
  </si>
  <si>
    <t>15.01.09</t>
  </si>
  <si>
    <t>15.01.10</t>
  </si>
  <si>
    <t>15.01.11</t>
  </si>
  <si>
    <t>15.01.12</t>
  </si>
  <si>
    <t>06.03.02</t>
  </si>
  <si>
    <t>06.03.03</t>
  </si>
  <si>
    <t>06.03.04</t>
  </si>
  <si>
    <t>06.03.05</t>
  </si>
  <si>
    <t>06.04.02</t>
  </si>
  <si>
    <t>FORNECIMENTO E INSTALAÇÃO DE PLACA DE OBRA COM CHAPA GALVANIZADA E ESTRUTURA DE MADEIRA. AF_03/2022_PS</t>
  </si>
  <si>
    <t>TAPUME COM TELHA METÁLICA. AF_03/2024</t>
  </si>
  <si>
    <t>PRÓPRIA</t>
  </si>
  <si>
    <t>FNDE 03</t>
  </si>
  <si>
    <t>LIGAÇÃO PROVISÓRIA DE ÁGUA E ESGOTO</t>
  </si>
  <si>
    <t>LOCAÇÃO CONVENCIONAL DE OBRA, UTILIZANDO GABARITO DE TÁBUAS CORRIDAS PONTALETADAS A CADA 2,00M -  2 UTILIZAÇÕES. AF_03/2024</t>
  </si>
  <si>
    <t>FNDE 231</t>
  </si>
  <si>
    <t>FNDE 230</t>
  </si>
  <si>
    <t>FNDE 232</t>
  </si>
  <si>
    <t>LOCACAO DE CONTAINER 2,30 X 6,00 M, ALT. 2,50 M, PARA SANITARIO, COM 4 BACIAS, 8 CHUVEIROS,1 LAVATORIO E 1 MICTORIO (NAO INCLUI MOBILIZACAO/DESMOBILIZACAO)</t>
  </si>
  <si>
    <t>MOVIMENTO DE TERRA PARA FUNDAÇÕES</t>
  </si>
  <si>
    <t>EDIFICAÇÃO</t>
  </si>
  <si>
    <t>LIMPEZA MECANIZADA DE CAMADA VEGETAL, VEGETAÇÃO E PEQUENAS ÁRVORES (DIÂMETRO DE TRONCO MENOR QUE 0,20 M), COM TRATOR DE ESTEIRAS. AF_03/2024</t>
  </si>
  <si>
    <t>101617</t>
  </si>
  <si>
    <t>PREPARO DE FUNDO DE VALA COM LARGURA MAIOR OU IGUAL A 1,5 M E MENOR QUE 2,5 M (ACERTO DO SOLO NATURAL). AF_08/2020</t>
  </si>
  <si>
    <t>93381</t>
  </si>
  <si>
    <t>REATERRO MECANIZADO DE VALA COM RETROESCAVADEIRA (CAPACIDADE DA CAÇAMBA   DA RETRO: 0,26 M³/POTÊNCIA: 88 HP), LARGURA 0,8 A 1,5 M, PROFUNDIDADE 1,5 A 3,0 M, COM SOLO (SEM SUBSTITUIÇÃO) DE 1ª CATEGORIA E COMPACTADOR DE SOLOS DE PERCUSSÃO. AF_08/2023</t>
  </si>
  <si>
    <t>02.02</t>
  </si>
  <si>
    <t>FUNDAÇÕES</t>
  </si>
  <si>
    <t>CONCRETO ARMADO PARA SAPATAS</t>
  </si>
  <si>
    <t>96619</t>
  </si>
  <si>
    <t>LASTRO DE CONCRETO MAGRO, APLICADO EM BLOCOS DE COROAMENTO OU SAPATAS, ESPESSURA DE 5 CM. AF_01/2024</t>
  </si>
  <si>
    <t>96534</t>
  </si>
  <si>
    <t>FABRICAÇÃO, MONTAGEM E DESMONTAGEM DE FÔRMA PARA BLOCO DE COROAMENTO, EM MADEIRA SERRADA, E=25 MM, 4 UTILIZAÇÕES. AF_01/2024</t>
  </si>
  <si>
    <t>104917</t>
  </si>
  <si>
    <t>ARMAÇÃO DE SAPATA ISOLADA, VIGA BALDRAME E SAPATA CORRIDA UTILIZANDO AÇO CA-50 DE 6,3 MM - MONTAGEM. AF_01/2024</t>
  </si>
  <si>
    <t>104918</t>
  </si>
  <si>
    <t>ARMAÇÃO DE SAPATA ISOLADA, VIGA BALDRAME E SAPATA CORRIDA UTILIZANDO AÇO CA-50 DE 8 MM - MONTAGEM. AF_01/2024</t>
  </si>
  <si>
    <t>104919</t>
  </si>
  <si>
    <t>ARMAÇÃO DE SAPATA ISOLADA, VIGA BALDRAME E SAPATA CORRIDA UTILIZANDO AÇO CA-50 DE 10 MM - MONTAGEM. AF_01/2024</t>
  </si>
  <si>
    <t>104920</t>
  </si>
  <si>
    <t>ARMAÇÃO DE BLOCO, SAPATA ISOLADA, VIGA BALDRAME E SAPATA CORRIDA UTILIZANDO AÇO CA-50 DE 12,5 MM - MONTAGEM. AF_01/2024</t>
  </si>
  <si>
    <t>92915</t>
  </si>
  <si>
    <t>ARMAÇÃO DE ESTRUTURAS DIVERSAS DE CONCRETO ARMADO, EXCETO VIGAS, PILARES, LAJES E FUNDAÇÕES, UTILIZANDO AÇO CA-60 DE 5,0 MM - MONTAGEM. AF_06/2022</t>
  </si>
  <si>
    <t>96557</t>
  </si>
  <si>
    <t>CONCRETAGEM DE BLOCO DE COROAMENTO OU VIGA BALDRAME, FCK 30 MPA, COM USO DE BOMBA - LANÇAMENTO, ADENSAMENTO E ACABAMENTO. AF_01/2024</t>
  </si>
  <si>
    <t>96546</t>
  </si>
  <si>
    <t>ARMAÇÃO DE BLOCO UTILIZANDO AÇO CA-50 DE 10 MM - MONTAGEM. AF_01/2024</t>
  </si>
  <si>
    <t>03.05</t>
  </si>
  <si>
    <t>SUPERESTRUTURA</t>
  </si>
  <si>
    <t>CONCRETO ARMADO - PILARES</t>
  </si>
  <si>
    <t>92443</t>
  </si>
  <si>
    <t>MONTAGEM E DESMONTAGEM DE FÔRMA DE PILARES RETANGULARES E ESTRUTURAS SIMILARES, PÉ-DIREITO SIMPLES, EM CHAPA DE MADEIRA COMPENSADA PLASTIFICADA, 18 UTILIZAÇÕES. AF_09/2020</t>
  </si>
  <si>
    <t>92762</t>
  </si>
  <si>
    <t>ARMAÇÃO DE PILAR OU VIGA DE ESTRUTURA CONVENCIONAL DE CONCRETO ARMADO UTILIZANDO AÇO CA-50 DE 10,0 MM - MONTAGEM. AF_06/2022</t>
  </si>
  <si>
    <t>92763</t>
  </si>
  <si>
    <t>ARMAÇÃO DE PILAR OU VIGA DE ESTRUTURA CONVENCIONAL DE CONCRETO ARMADO UTILIZANDO AÇO CA-50 DE 12,5 MM - MONTAGEM. AF_06/2022</t>
  </si>
  <si>
    <t>92759</t>
  </si>
  <si>
    <t>ARMAÇÃO DE PILAR OU VIGA DE ESTRUTURA CONVENCIONAL DE CONCRETO ARMADO UTILIZANDO AÇO CA-60 DE 5,0 MM - MONTAGEM. AF_06/2022</t>
  </si>
  <si>
    <t>CONCRETO ARMADO - VIGAS</t>
  </si>
  <si>
    <t>92761</t>
  </si>
  <si>
    <t>ARMAÇÃO DE PILAR OU VIGA DE ESTRUTURA CONVENCIONAL DE CONCRETO ARMADO UTILIZANDO AÇO CA-50 DE 8,0 MM - MONTAGEM. AF_06/2022</t>
  </si>
  <si>
    <t>93184</t>
  </si>
  <si>
    <t>VERGA PRÉ-MOLDADA COM ATÉ 1,5 M DE VÃO, ESPESSURA DE *20* CM. AF_03/2024</t>
  </si>
  <si>
    <t>04.04</t>
  </si>
  <si>
    <t>04.05</t>
  </si>
  <si>
    <t>92760</t>
  </si>
  <si>
    <t>ARMAÇÃO DE PILAR OU VIGA DE ESTRUTURA CONVENCIONAL DE CONCRETO ARMADO UTILIZANDO AÇO CA-50 DE 6,3 MM - MONTAGEM. AF_06/2022</t>
  </si>
  <si>
    <t>04.06</t>
  </si>
  <si>
    <t>ESTRUTURA METÁLICA</t>
  </si>
  <si>
    <t>ESTRUTURA TRELIÇADA DE COBERTURA, TIPO FINK, COM LIGAÇÕES SOLDADAS, INCLUSOS PERFIS METÁLICOS, CHAPAS METÁLICAS, MÃO DE OBRA E TRANSPORTE COM GUINDASTE - FORNECIMENTO E INSTALAÇÃO. AF_01/2020_PSA</t>
  </si>
  <si>
    <t>04.07</t>
  </si>
  <si>
    <t>97083</t>
  </si>
  <si>
    <t>COMPACTAÇÃO MECÂNICA DE SOLO PARA EXECUÇÃO DE RADIER, PISO DE CONCRETO OU LAJE SOBRE SOLO, COM COMPACTADOR DE SOLOS A PERCUSSÃO. AF_09/2021</t>
  </si>
  <si>
    <t>96622</t>
  </si>
  <si>
    <t>LASTRO COM MATERIAL GRANULAR, APLICADO EM PISOS OU LAJES SOBRE SOLO, ESPESSURA DE *5 CM*. AF_01/2024</t>
  </si>
  <si>
    <t>97087</t>
  </si>
  <si>
    <t>CAMADA SEPARADORA PARA EXECUÇÃO DE RADIER, PISO DE CONCRETO OU LAJE SOBRE SOLO, EM LONA PLÁSTICA. AF_09/2021</t>
  </si>
  <si>
    <t>94991</t>
  </si>
  <si>
    <t>EXECUÇÃO DE PASSEIO (CALÇADA) OU PISO DE CONCRETO COM CONCRETO MOLDADO IN LOCO, USINADO C20, ACABAMENTO CONVENCIONAL, NÃO ARMADO. AF_08/2022</t>
  </si>
  <si>
    <t>04.08</t>
  </si>
  <si>
    <t>SISTEMA DE VEDAÇÃO VERTICAL</t>
  </si>
  <si>
    <t>ELEMENTOS VAZADOS</t>
  </si>
  <si>
    <t>101161</t>
  </si>
  <si>
    <t>ALVENARIA DE VEDAÇÃO COM ELEMENTO VAZADO DE CONCRETO (COBOGÓ) DE 7X50X50CM E ARGAMASSA DE ASSENTAMENTO COM PREPARO EM BETONEIRA. AF_05/2020</t>
  </si>
  <si>
    <t>103322</t>
  </si>
  <si>
    <t>ALVENARIA DE VEDAÇÃO DE BLOCOS CERÂMICOS FURADOS NA VERTICAL DE 9X19X39 CM (ESPESSURA 9 CM) E ARGAMASSA DE ASSENTAMENTO COM PREPARO EM BETONEIRA. AF_12/2021</t>
  </si>
  <si>
    <t>103328</t>
  </si>
  <si>
    <t>ALVENARIA DE VEDAÇÃO DE BLOCOS CERÂMICOS FURADOS NA HORIZONTAL DE 9X19X19 CM (ESPESSURA 9 CM) E ARGAMASSA DE ASSENTAMENTO COM PREPARO EM BETONEIRA. AF_12/2021</t>
  </si>
  <si>
    <t>103324</t>
  </si>
  <si>
    <t>ALVENARIA DE VEDAÇÃO DE BLOCOS CERÂMICOS FURADOS NA VERTICAL DE 14X19X39 CM (ESPESSURA 14 CM) E ARGAMASSA DE ASSENTAMENTO COM PREPARO EM BETONEIRA. AF_12/2021</t>
  </si>
  <si>
    <t>DIVISÓRIAS</t>
  </si>
  <si>
    <t>102253</t>
  </si>
  <si>
    <t>DIVISORIA SANITÁRIA, TIPO CABINE, EM GRANITO CINZA POLIDO, ESP = 3CM, ASSENTADO COM ARGAMASSA COLANTE AC III-E, EXCLUSIVE FERRAGENS. AF_01/2021</t>
  </si>
  <si>
    <t>FNDE 129</t>
  </si>
  <si>
    <t xml:space="preserve">M2    </t>
  </si>
  <si>
    <t>96370</t>
  </si>
  <si>
    <t>PAREDE COM SISTEMA EM CHAPAS DE GESSO PARA DRYWALL, USO INTERNO, COM UMA FACE SIMPLES E ESTRUTURA METÁLICA COM GUIAS SIMPLES, SEM VÃOS. AF_07/2023_PS</t>
  </si>
  <si>
    <t>PORTAS DE MADEIRA</t>
  </si>
  <si>
    <t>FERRAGENS E ACESSÓRIOS</t>
  </si>
  <si>
    <t>100705</t>
  </si>
  <si>
    <t>TARJETA TIPO LIVRE/OCUPADO PARA PORTA DE BANHEIRO. AF_12/2019</t>
  </si>
  <si>
    <t>100866</t>
  </si>
  <si>
    <t>BARRA DE APOIO RETA, EM ACO INOX POLIDO, COMPRIMENTO 60CM, FIXADA NA PAREDE - FORNECIMENTO E INSTALAÇÃO. AF_01/2020</t>
  </si>
  <si>
    <t>FNDE 04</t>
  </si>
  <si>
    <t>PORTAS EM ALUMÍNIO</t>
  </si>
  <si>
    <t>JANELAS EM ALUMÍNIO</t>
  </si>
  <si>
    <t>FNDE 05</t>
  </si>
  <si>
    <t>ESQUADRIA GERAL</t>
  </si>
  <si>
    <t>06.05</t>
  </si>
  <si>
    <t>SISTEMAS DE COBERTURA</t>
  </si>
  <si>
    <t>FNDE 20</t>
  </si>
  <si>
    <t>FNDE 167</t>
  </si>
  <si>
    <t>FNDE 172</t>
  </si>
  <si>
    <t xml:space="preserve"> IMPERMEABILIZAÇÃO DE VIGA BALDRAME COM EMULSÃO ASFÁLTICA, 2 DEMÃOS</t>
  </si>
  <si>
    <t>FNDE 174</t>
  </si>
  <si>
    <t>REVESTIMENTOS INTERNO E EXTERNO</t>
  </si>
  <si>
    <t>87792</t>
  </si>
  <si>
    <t>EMBOÇO OU MASSA ÚNICA EM ARGAMASSA TRAÇO 1:2:8, PREPARO MECÂNICO COM BETONEIRA 400 L, APLICADA MANUALMENTE EM PANOS CEGOS DE FACHADA (SEM PRESENÇA DE VÃOS), ESPESSURA DE 25 MM. AF_08/2022</t>
  </si>
  <si>
    <t>87273</t>
  </si>
  <si>
    <t>FNDE 245</t>
  </si>
  <si>
    <t>96114</t>
  </si>
  <si>
    <t>FORRO EM DRYWALL, PARA AMBIENTES COMERCIAIS, INCLUSIVE ESTRUTURA BIRECIONAL DE FIXAÇÃO. AF_08/2023_PS</t>
  </si>
  <si>
    <t>FNDE 18</t>
  </si>
  <si>
    <t>MURETA</t>
  </si>
  <si>
    <t>SISTEMAS DE PISOS</t>
  </si>
  <si>
    <t>PAVIMENTAÇÃO INTERNA</t>
  </si>
  <si>
    <t>FNDE 182</t>
  </si>
  <si>
    <t>98680</t>
  </si>
  <si>
    <t>PISO CIMENTADO, TRAÇO 1:3 (CIMENTO E AREIA), ACABAMENTO LISO, ESPESSURA 3,0 CM, PREPARO MECÂNICO DA ARGAMASSA. AF_09/2020</t>
  </si>
  <si>
    <t>87755</t>
  </si>
  <si>
    <t>CONTRAPISO EM ARGAMASSA TRAÇO 1:4 (CIMENTO E AREIA), PREPARO MECÂNICO COM BETONEIRA 400 L, APLICADO EM ÁREAS MOLHADAS SOBRE IMPERMEABILIZAÇÃO, ACABAMENTO NÃO REFORÇADO, ESPESSURA 3CM. AF_07/2021</t>
  </si>
  <si>
    <t>87251</t>
  </si>
  <si>
    <t>98689</t>
  </si>
  <si>
    <t>SOLEIRA EM GRANITO, LARGURA 15 CM, ESPESSURA 2,0 CM. AF_09/2020</t>
  </si>
  <si>
    <t>102494</t>
  </si>
  <si>
    <t>PINTURA DE PISO COM TINTA EPÓXI, APLICAÇÃO MANUAL, 2 DEMÃOS, INCLUSO PRIMER EPÓXI. AF_05/2021</t>
  </si>
  <si>
    <t>PAVIMENTAÇÃO EXTERNA</t>
  </si>
  <si>
    <t>98682</t>
  </si>
  <si>
    <t>PISO CIMENTADO, TRAÇO 1:3 (CIMENTO E AREIA), ACABAMENTO RÚSTICO, ESPESSURA 3,0 CM, PREPARO MECÂNICO DA ARGAMASSA. AF_09/2020</t>
  </si>
  <si>
    <t>92396</t>
  </si>
  <si>
    <t>EXECUÇÃO DE PASSEIO EM PISO INTERTRAVADO, COM BLOCO RETANGULAR COR NATURAL DE 20 X 10 CM, ESPESSURA 6 CM. AF_10/2022</t>
  </si>
  <si>
    <t>FNDE 190</t>
  </si>
  <si>
    <t>FNDE 10</t>
  </si>
  <si>
    <t>98504</t>
  </si>
  <si>
    <t>94263</t>
  </si>
  <si>
    <t>GUIA (MEIO-FIO) CONCRETO, MOLDADA  IN LOCO  EM TRECHO RETO COM EXTRUSORA, 13 CM BASE X 22 CM ALTURA. AF_01/2024</t>
  </si>
  <si>
    <t>PINTURAS E ACABAMENTOS</t>
  </si>
  <si>
    <t>PINTURA EDIFICAÇÃO</t>
  </si>
  <si>
    <t>88497</t>
  </si>
  <si>
    <t>EMASSAMENTO COM MASSA LÁTEX, APLICAÇÃO EM PAREDE, DUAS DEMÃOS, LIXAMENTO MANUAL. AF_04/2023</t>
  </si>
  <si>
    <t>FNDE 201</t>
  </si>
  <si>
    <t>88488</t>
  </si>
  <si>
    <t>PINTURA LÁTEX ACRÍLICA PREMIUM, APLICAÇÃO MANUAL EM TETO, DUAS DEMÃOS. AF_04/2023</t>
  </si>
  <si>
    <t>100724</t>
  </si>
  <si>
    <t>PINTURA COM TINTA ALQUÍDICA DE FUNDO E ACABAMENTO (ESMALTE SINTÉTICO GRAFITE) APLICADA A ROLO OU PINCEL SOBRE PERFIL METÁLICO EXECUTADO EM FÁBRICA (POR DEMÃO). AF_01/2020</t>
  </si>
  <si>
    <t>TUBULAÇÕES E CONEXÕES DE PVC RÍGIDO</t>
  </si>
  <si>
    <t>89356</t>
  </si>
  <si>
    <t>103979</t>
  </si>
  <si>
    <t>89450</t>
  </si>
  <si>
    <t>89451</t>
  </si>
  <si>
    <t>104002</t>
  </si>
  <si>
    <t>ADAPTADOR CURTO COM BOLSA E ROSCA PARA REGISTRO, PVC, SOLDÁVEL, DN 50MM X 1.1/4", INSTALADO EM RAMAL DE DISTRIBUIÇÃO DE ÁGUA - FORNECIMENTO E INSTALAÇÃO. AF_06/2022</t>
  </si>
  <si>
    <t>89613</t>
  </si>
  <si>
    <t>ADAPTADOR CURTO COM BOLSA E ROSCA PARA REGISTRO, PVC, SOLDÁVEL, DN 75MM X 2.1/2", INSTALADO EM PRUMADA DE ÁGUA - FORNECIMENTO E INSTALAÇÃO. AF_12/2014</t>
  </si>
  <si>
    <t>FNDE 205</t>
  </si>
  <si>
    <t>103969</t>
  </si>
  <si>
    <t>BUCHA DE REDUÇÃO, LONGA, PVC, SOLDÁVEL, DN 60 X 32 MM, INSTALADO EM PRUMADA DE ÁGUA - FORNECIMENTO E INSTALAÇÃO. AF_06/2022</t>
  </si>
  <si>
    <t>89501</t>
  </si>
  <si>
    <t>JOELHO 90 GRAUS, PVC, SOLDÁVEL, DN 50MM, INSTALADO EM PRUMADA DE ÁGUA - FORNECIMENTO E INSTALAÇÃO. AF_06/2022</t>
  </si>
  <si>
    <t>89505</t>
  </si>
  <si>
    <t>JOELHO 90 GRAUS, PVC, SOLDÁVEL, DN 60MM, INSTALADO EM PRUMADA DE ÁGUA - FORNECIMENTO E INSTALAÇÃO. AF_06/2022</t>
  </si>
  <si>
    <t>90373</t>
  </si>
  <si>
    <t>JOELHO 90 GRAUS COM BUCHA DE LATÃO, PVC, SOLDÁVEL, DN 25MM, X 1/2  INSTALADO EM RAMAL OU SUB-RAMAL DE ÁGUA - FORNECIMENTO E INSTALAÇÃO. AF_06/2022</t>
  </si>
  <si>
    <t>89625</t>
  </si>
  <si>
    <t>TE, PVC, SOLDÁVEL, DN 50MM, INSTALADO EM PRUMADA DE ÁGUA - FORNECIMENTO E INSTALAÇÃO. AF_06/2022</t>
  </si>
  <si>
    <t>89629</t>
  </si>
  <si>
    <t>TE, PVC, SOLDÁVEL, DN 75MM, INSTALADO EM PRUMADA DE ÁGUA - FORNECIMENTO E INSTALAÇÃO. AF_06/2022</t>
  </si>
  <si>
    <t>89627</t>
  </si>
  <si>
    <t>TÊ DE REDUÇÃO, PVC, SOLDÁVEL, DN 50MM X 25MM, INSTALADO EM PRUMADA DE ÁGUA - FORNECIMENTO E INSTALAÇÃO. AF_06/2022</t>
  </si>
  <si>
    <t>FNDE 208</t>
  </si>
  <si>
    <t>90374</t>
  </si>
  <si>
    <t>TÊ COM BUCHA DE LATÃO NA BOLSA CENTRAL, PVC, SOLDÁVEL, DN 25MM X 3/4 , INSTALADO EM RAMAL OU SUB-RAMAL DE ÁGUA - FORNECIMENTO E INSTALAÇÃO. AF_06/2022</t>
  </si>
  <si>
    <t>89396</t>
  </si>
  <si>
    <t>TÊ COM BUCHA DE LATÃO NA BOLSA CENTRAL, PVC, SOLDÁVEL, DN 25MM X 1/2 , INSTALADO EM RAMAL OU SUB-RAMAL DE ÁGUA - FORNECIMENTO E INSTALAÇÃO. AF_06/2022</t>
  </si>
  <si>
    <t>02.02.01</t>
  </si>
  <si>
    <t>02.02.02</t>
  </si>
  <si>
    <t>02.02.03</t>
  </si>
  <si>
    <t>02.03</t>
  </si>
  <si>
    <t>02.03.01</t>
  </si>
  <si>
    <t>02.03.02</t>
  </si>
  <si>
    <t>02.03.03</t>
  </si>
  <si>
    <t>03.03.05</t>
  </si>
  <si>
    <t>03.03.06</t>
  </si>
  <si>
    <t>03.03.07</t>
  </si>
  <si>
    <t>03.05.01</t>
  </si>
  <si>
    <t>03.05.02</t>
  </si>
  <si>
    <t>03.05.03</t>
  </si>
  <si>
    <t>03.05.04</t>
  </si>
  <si>
    <t>04.04.01</t>
  </si>
  <si>
    <t>04.04.02</t>
  </si>
  <si>
    <t>04.04.03</t>
  </si>
  <si>
    <t>04.04.04</t>
  </si>
  <si>
    <t>04.05.01</t>
  </si>
  <si>
    <t>04.05.02</t>
  </si>
  <si>
    <t>04.05.03</t>
  </si>
  <si>
    <t>04.05.04</t>
  </si>
  <si>
    <t>04.05.05</t>
  </si>
  <si>
    <t>04.05.06</t>
  </si>
  <si>
    <t>04.06.01</t>
  </si>
  <si>
    <t>04.07.01</t>
  </si>
  <si>
    <t>04.07.02</t>
  </si>
  <si>
    <t>04.07.03</t>
  </si>
  <si>
    <t>04.07.04</t>
  </si>
  <si>
    <t>04.08.01</t>
  </si>
  <si>
    <t>04.08.02</t>
  </si>
  <si>
    <t>04.08.03</t>
  </si>
  <si>
    <t>04.08.04</t>
  </si>
  <si>
    <t>05.02.02</t>
  </si>
  <si>
    <t>05.02.03</t>
  </si>
  <si>
    <t>05.02.04</t>
  </si>
  <si>
    <t>05.02.05</t>
  </si>
  <si>
    <t>06.04.03</t>
  </si>
  <si>
    <t>06.04.04</t>
  </si>
  <si>
    <t>06.04.05</t>
  </si>
  <si>
    <t>06.04.06</t>
  </si>
  <si>
    <t>06.04.07</t>
  </si>
  <si>
    <t>06.04.08</t>
  </si>
  <si>
    <t>06.04.09</t>
  </si>
  <si>
    <t>06.04.10</t>
  </si>
  <si>
    <t>06.04.11</t>
  </si>
  <si>
    <t>06.04.12</t>
  </si>
  <si>
    <t>06.04.13</t>
  </si>
  <si>
    <t>06.04.14</t>
  </si>
  <si>
    <t>06.04.15</t>
  </si>
  <si>
    <t>06.05.01</t>
  </si>
  <si>
    <t>06.06</t>
  </si>
  <si>
    <t>06.06.01</t>
  </si>
  <si>
    <t>06.06.02</t>
  </si>
  <si>
    <t>06.06.03</t>
  </si>
  <si>
    <t>06.06.04</t>
  </si>
  <si>
    <t>06.06.05</t>
  </si>
  <si>
    <t>06.06.06</t>
  </si>
  <si>
    <t>06.06.07</t>
  </si>
  <si>
    <t>10.01.03</t>
  </si>
  <si>
    <t>10.01.04</t>
  </si>
  <si>
    <t>10.01.05</t>
  </si>
  <si>
    <t>10.01.06</t>
  </si>
  <si>
    <t>10.02</t>
  </si>
  <si>
    <t>10.02.01</t>
  </si>
  <si>
    <t>10.02.02</t>
  </si>
  <si>
    <t>11.01.08</t>
  </si>
  <si>
    <t>11.01.09</t>
  </si>
  <si>
    <t>11.01.11</t>
  </si>
  <si>
    <t>11.01.12</t>
  </si>
  <si>
    <t>11.01.13</t>
  </si>
  <si>
    <t>13.02.02</t>
  </si>
  <si>
    <t>14.01.04</t>
  </si>
  <si>
    <t>14.01.05</t>
  </si>
  <si>
    <t>14.01.06</t>
  </si>
  <si>
    <t>14.01.07</t>
  </si>
  <si>
    <t>14.01.08</t>
  </si>
  <si>
    <t>14.02</t>
  </si>
  <si>
    <t>14.02.01</t>
  </si>
  <si>
    <t>14.03</t>
  </si>
  <si>
    <t>14.03.01</t>
  </si>
  <si>
    <t>14.03.02</t>
  </si>
  <si>
    <t>14.03.03</t>
  </si>
  <si>
    <t>14.03.04</t>
  </si>
  <si>
    <t>14.03.05</t>
  </si>
  <si>
    <t>16.01</t>
  </si>
  <si>
    <t>16.01.01</t>
  </si>
  <si>
    <t>16.01.02</t>
  </si>
  <si>
    <t>10.01.07</t>
  </si>
  <si>
    <t>10.01.08</t>
  </si>
  <si>
    <t>10.02.03</t>
  </si>
  <si>
    <t>10.02.04</t>
  </si>
  <si>
    <t>10.02.05</t>
  </si>
  <si>
    <t>10.02.06</t>
  </si>
  <si>
    <t>10.02.07</t>
  </si>
  <si>
    <t>TUBULAÇÕES E CONEXÕES - METAIS</t>
  </si>
  <si>
    <t>94499</t>
  </si>
  <si>
    <t>REGISTRO DE GAVETA BRUTO, LATÃO, ROSCÁVEL, 2 1/2" - FORNECIMENTO E INSTALAÇÃO. AF_08/2021</t>
  </si>
  <si>
    <t>94794</t>
  </si>
  <si>
    <t>REGISTRO DE GAVETA BRUTO, LATÃO, ROSCÁVEL, 1 1/2", COM ACABAMENTO E CANOPLA CROMADOS - FORNECIMENTO E INSTALAÇÃO. AF_08/2021</t>
  </si>
  <si>
    <t>89987</t>
  </si>
  <si>
    <t>REGISTRO DE GAVETA BRUTO, LATÃO, ROSCÁVEL, 3/4", COM ACABAMENTO E CANOPLA CROMADOS - FORNECIMENTO E INSTALAÇÃO. AF_08/2021</t>
  </si>
  <si>
    <t>89985</t>
  </si>
  <si>
    <t>REGISTRO DE PRESSÃO BRUTO, LATÃO, ROSCÁVEL, 3/4", COM ACABAMENTO E CANOPLA CROMADOS - FORNECIMENTO E INSTALAÇÃO. AF_08/2021</t>
  </si>
  <si>
    <t>12.01.08</t>
  </si>
  <si>
    <t>12.01.09</t>
  </si>
  <si>
    <t>12.01.10</t>
  </si>
  <si>
    <t>12.01.11</t>
  </si>
  <si>
    <t>12.01.12</t>
  </si>
  <si>
    <t>12.01.13</t>
  </si>
  <si>
    <t>12.01.14</t>
  </si>
  <si>
    <t>12.01.15</t>
  </si>
  <si>
    <t>12.01.16</t>
  </si>
  <si>
    <t>12.01.17</t>
  </si>
  <si>
    <t>12.01.18</t>
  </si>
  <si>
    <t>12.01.19</t>
  </si>
  <si>
    <t>12.01.20</t>
  </si>
  <si>
    <t>12.01.21</t>
  </si>
  <si>
    <t>12.01.22</t>
  </si>
  <si>
    <t>12.01.23</t>
  </si>
  <si>
    <t>12.01.24</t>
  </si>
  <si>
    <t>12.01.25</t>
  </si>
  <si>
    <t>12.01.26</t>
  </si>
  <si>
    <t>12.01.27</t>
  </si>
  <si>
    <t>12.01.28</t>
  </si>
  <si>
    <t>12.01.29</t>
  </si>
  <si>
    <t>12.01.30</t>
  </si>
  <si>
    <t>12.01.31</t>
  </si>
  <si>
    <t>12.01.32</t>
  </si>
  <si>
    <t>12.01.33</t>
  </si>
  <si>
    <t>12.01.34</t>
  </si>
  <si>
    <t>12.01.35</t>
  </si>
  <si>
    <t>12.01.36</t>
  </si>
  <si>
    <t>12.01.37</t>
  </si>
  <si>
    <t>12.01.38</t>
  </si>
  <si>
    <t>12.01.39</t>
  </si>
  <si>
    <t>12.02.04</t>
  </si>
  <si>
    <t>12.02.05</t>
  </si>
  <si>
    <t>12.02.06</t>
  </si>
  <si>
    <t>DRENAGEM DE ÁGUAS PLUVIAIS</t>
  </si>
  <si>
    <t>TUBULAÇÕES E CONEXÕES DE PVC</t>
  </si>
  <si>
    <t>89578</t>
  </si>
  <si>
    <t>TUBO PVC, SÉRIE R, ÁGUA PLUVIAL, DN 100 MM, FORNECIDO E INSTALADO EM CONDUTORES VERTICAIS DE ÁGUAS PLUVIAIS. AF_06/2022</t>
  </si>
  <si>
    <t>89580</t>
  </si>
  <si>
    <t>TUBO PVC, SÉRIE R, ÁGUA PLUVIAL, DN 150 MM, FORNECIDO E INSTALADO EM CONDUTORES VERTICAIS DE ÁGUAS PLUVIAIS. AF_06/2022</t>
  </si>
  <si>
    <t>89585</t>
  </si>
  <si>
    <t>JOELHO 45 GRAUS, PVC, SERIE R, ÁGUA PLUVIAL, DN 100 MM, JUNTA ELÁSTICA, FORNECIDO E INSTALADO EM CONDUTORES VERTICAIS DE ÁGUAS PLUVIAIS. AF_06/2022</t>
  </si>
  <si>
    <t>89584</t>
  </si>
  <si>
    <t>JOELHO 90 GRAUS, PVC, SERIE R, ÁGUA PLUVIAL, DN 100 MM, JUNTA ELÁSTICA, FORNECIDO E INSTALADO EM CONDUTORES VERTICAIS DE ÁGUAS PLUVIAIS. AF_06/2022</t>
  </si>
  <si>
    <t>89567</t>
  </si>
  <si>
    <t>JUNÇÃO SIMPLES, PVC, SERIE R, ÁGUA PLUVIAL, DN 100 X 100 MM, JUNTA ELÁSTICA, FORNECIDO E INSTALADO EM RAMAL DE ENCAMINHAMENTO. AF_06/2022</t>
  </si>
  <si>
    <t>ACESSÓRIOS</t>
  </si>
  <si>
    <t>99253</t>
  </si>
  <si>
    <t>CAIXA ENTERRADA HIDRÁULICA RETANGULAR EM ALVENARIA COM TIJOLOS CERÂMICOS MACIÇOS, DIMENSÕES INTERNAS: 0,6X0,6X0,6 M PARA REDE DE DRENAGEM. AF_12/2020</t>
  </si>
  <si>
    <t>INSTALAÇÃO SANITÁRIA</t>
  </si>
  <si>
    <t>TUBULAÇÕES E CONEXÕES</t>
  </si>
  <si>
    <t>89714</t>
  </si>
  <si>
    <t>TUBO PVC, SERIE NORMAL, ESGOTO PREDIAL, DN 100 MM, FORNECIDO E INSTALADO EM RAMAL DE DESCARGA OU RAMAL DE ESGOTO SANITÁRIO. AF_08/2022</t>
  </si>
  <si>
    <t>89711</t>
  </si>
  <si>
    <t>TUBO PVC, SERIE NORMAL, ESGOTO PREDIAL, DN 40 MM, FORNECIDO E INSTALADO EM RAMAL DE DESCARGA OU RAMAL DE ESGOTO SANITÁRIO. AF_08/2022</t>
  </si>
  <si>
    <t>89712</t>
  </si>
  <si>
    <t>TUBO PVC, SERIE NORMAL, ESGOTO PREDIAL, DN 50 MM, FORNECIDO E INSTALADO EM RAMAL DE DESCARGA OU RAMAL DE ESGOTO SANITÁRIO. AF_08/2022</t>
  </si>
  <si>
    <t>89713</t>
  </si>
  <si>
    <t>TUBO PVC, SERIE NORMAL, ESGOTO PREDIAL, DN 75 MM, FORNECIDO E INSTALADO EM RAMAL DE DESCARGA OU RAMAL DE ESGOTO SANITÁRIO. AF_08/2022</t>
  </si>
  <si>
    <t>89726</t>
  </si>
  <si>
    <t>JOELHO 45 GRAUS, PVC, SERIE NORMAL, ESGOTO PREDIAL, DN 40 MM, JUNTA SOLDÁVEL, FORNECIDO E INSTALADO EM RAMAL DE DESCARGA OU RAMAL DE ESGOTO SANITÁRIO. AF_08/2022</t>
  </si>
  <si>
    <t>89732</t>
  </si>
  <si>
    <t>JOELHO 45 GRAUS, PVC, SERIE NORMAL, ESGOTO PREDIAL, DN 50 MM, JUNTA ELÁSTICA, FORNECIDO E INSTALADO EM RAMAL DE DESCARGA OU RAMAL DE ESGOTO SANITÁRIO. AF_08/2022</t>
  </si>
  <si>
    <t>89739</t>
  </si>
  <si>
    <t>JOELHO 45 GRAUS, PVC, SERIE NORMAL, ESGOTO PREDIAL, DN 75 MM, JUNTA ELÁSTICA, FORNECIDO E INSTALADO EM RAMAL DE DESCARGA OU RAMAL DE ESGOTO SANITÁRIO. AF_08/2022</t>
  </si>
  <si>
    <t>89746</t>
  </si>
  <si>
    <t>JOELHO 45 GRAUS, PVC, SERIE NORMAL, ESGOTO PREDIAL, DN 100 MM, JUNTA ELÁSTICA, FORNECIDO E INSTALADO EM RAMAL DE DESCARGA OU RAMAL DE ESGOTO SANITÁRIO. AF_08/2022</t>
  </si>
  <si>
    <t>89744</t>
  </si>
  <si>
    <t>JOELHO 90 GRAUS, PVC, SERIE NORMAL, ESGOTO PREDIAL, DN 100 MM, JUNTA ELÁSTICA, FORNECIDO E INSTALADO EM RAMAL DE DESCARGA OU RAMAL DE ESGOTO SANITÁRIO. AF_08/2022</t>
  </si>
  <si>
    <t>89737</t>
  </si>
  <si>
    <t>JOELHO 90 GRAUS, PVC, SERIE NORMAL, ESGOTO PREDIAL, DN 75 MM, JUNTA ELÁSTICA, FORNECIDO E INSTALADO EM RAMAL DE DESCARGA OU RAMAL DE ESGOTO SANITÁRIO. AF_08/2022</t>
  </si>
  <si>
    <t>89731</t>
  </si>
  <si>
    <t>JOELHO 90 GRAUS, PVC, SERIE NORMAL, ESGOTO PREDIAL, DN 50 MM, JUNTA ELÁSTICA, FORNECIDO E INSTALADO EM RAMAL DE DESCARGA OU RAMAL DE ESGOTO SANITÁRIO. AF_08/2022</t>
  </si>
  <si>
    <t>89724</t>
  </si>
  <si>
    <t>JOELHO 90 GRAUS, PVC, SERIE NORMAL, ESGOTO PREDIAL, DN 40 MM, JUNTA SOLDÁVEL, FORNECIDO E INSTALADO EM RAMAL DE DESCARGA OU RAMAL DE ESGOTO SANITÁRIO. AF_08/2022</t>
  </si>
  <si>
    <t>FNDE 209</t>
  </si>
  <si>
    <t>89834</t>
  </si>
  <si>
    <t>JUNÇÃO SIMPLES, PVC, SERIE NORMAL, ESGOTO PREDIAL, DN 100 X 100 MM, JUNTA ELÁSTICA, FORNECIDO E INSTALADO EM PRUMADA DE ESGOTO SANITÁRIO OU VENTILAÇÃO. AF_08/2022</t>
  </si>
  <si>
    <t>FNDE 210</t>
  </si>
  <si>
    <t>89827</t>
  </si>
  <si>
    <t>JUNÇÃO SIMPLES, PVC, SERIE NORMAL, ESGOTO PREDIAL, DN 50 X 50 MM, JUNTA ELÁSTICA, FORNECIDO E INSTALADO EM PRUMADA DE ESGOTO SANITÁRIO OU VENTILAÇÃO. AF_08/2022</t>
  </si>
  <si>
    <t>89557</t>
  </si>
  <si>
    <t>REDUÇÃO EXCÊNTRICA, PVC, SERIE R, ÁGUA PLUVIAL, DN 100 X 75 MM, JUNTA ELÁSTICA, FORNECIDO E INSTALADO EM RAMAL DE ENCAMINHAMENTO. AF_06/2022</t>
  </si>
  <si>
    <t>89696</t>
  </si>
  <si>
    <t>TÊ, PVC, SERIE R, ÁGUA PLUVIAL, DN 100 X 75 MM, JUNTA ELÁSTICA, FORNECIDO E INSTALADO EM CONDUTORES VERTICAIS DE ÁGUAS PLUVIAIS. AF_06/2022</t>
  </si>
  <si>
    <t>FNDE 214</t>
  </si>
  <si>
    <t>89784</t>
  </si>
  <si>
    <t>TE, PVC, SERIE NORMAL, ESGOTO PREDIAL, DN 50 X 50 MM, JUNTA ELÁSTICA, FORNECIDO E INSTALADO EM RAMAL DE DESCARGA OU RAMAL DE ESGOTO SANITÁRIO. AF_08/2022</t>
  </si>
  <si>
    <t>89687</t>
  </si>
  <si>
    <t>TÊ, PVC, SERIE R, ÁGUA PLUVIAL, DN 75 X 75 MM, JUNTA ELÁSTICA, FORNECIDO E INSTALADO EM CONDUTORES VERTICAIS DE ÁGUAS PLUVIAIS. AF_06/2022</t>
  </si>
  <si>
    <t>89623</t>
  </si>
  <si>
    <t>TE, PVC, SOLDÁVEL, DN 40MM, INSTALADO EM PRUMADA DE ÁGUA - FORNECIMENTO E INSTALAÇÃO. AF_06/2022</t>
  </si>
  <si>
    <t>104351</t>
  </si>
  <si>
    <t>TERMINAL DE VENTILAÇÃO, PVC, SÉRIE NORMAL, ESGOTO PREDIAL, DN 75 MM, JUNTA SOLDÁVEL, FORNECIDO E INSTALADO EM PRUMADA DE ESGOTO SANITÁRIO OU VENTILAÇÃO. AF_08/2022</t>
  </si>
  <si>
    <t>104348</t>
  </si>
  <si>
    <t>TERMINAL DE VENTILAÇÃO, PVC, SÉRIE NORMAL, ESGOTO PREDIAL, DN 50 MM, JUNTA SOLDÁVEL, FORNECIDO E INSTALADO EM PRUMADA DE ESGOTO SANITÁRIO OU VENTILAÇÃO. AF_08/2022</t>
  </si>
  <si>
    <t>104341</t>
  </si>
  <si>
    <t>BUCHA DE REDUÇÃO LONGA, PVC, SÉRIE NORMAL, ESGOTO PREDIAL, DN 50 X 40 MM, JUNTA SOLDÁVEL E ELÁSTICA, FORNECIDO E INSTALADO EM RAMAL DE DESCARGA OU RAMAL DE ESGOTO SANITÁRIO. AF_08/2022</t>
  </si>
  <si>
    <t>98087</t>
  </si>
  <si>
    <t>TANQUE SÉPTICO RETANGULAR, EM ALVENARIA COM BLOCOS DE CONCRETO, DIMENSÕES INTERNAS: 1,6 X 4,6 X H=2,4 M, VOLUME ÚTIL: 14720 L (PARA 105 CONTRIBUINTES). AF_12/2020</t>
  </si>
  <si>
    <t>98065</t>
  </si>
  <si>
    <t>SUMIDOURO CIRCULAR, EM CONCRETO PRÉ-MOLDADO, DIÂMETRO INTERNO = 2,88 M, ALTURA INTERNA = 3,0 M, ÁREA DE INFILTRAÇÃO: 31,4 M² (PARA 12 CONTRIBUINTES). AF_12/2020_PA</t>
  </si>
  <si>
    <t>98090</t>
  </si>
  <si>
    <t>FILTRO ANAERÓBIO RETANGULAR, EM ALVENARIA COM BLOCOS DE CONCRETO, DIMENSÕES INTERNAS: 1,4 X 3,0 X H=1,67 M, VOLUME ÚTIL: 5040 L (PARA 32 CONTRIBUINTES). AF_12/2020</t>
  </si>
  <si>
    <t>LOUÇAS, ACESSÓRIOS E METAIS</t>
  </si>
  <si>
    <t>95470</t>
  </si>
  <si>
    <t>100849</t>
  </si>
  <si>
    <t>ASSENTO SANITÁRIO CONVENCIONAL - FORNECIMENTO E INSTALACAO. AF_01/2020</t>
  </si>
  <si>
    <t>FNDE 219</t>
  </si>
  <si>
    <t>FNDE 217</t>
  </si>
  <si>
    <t>86877</t>
  </si>
  <si>
    <t>VÁLVULA EM METAL CROMADO 1.1/2" X 1.1/2" PARA TANQUE OU LAVATÓRIO, COM OU SEM LADRÃO - FORNECIMENTO E INSTALAÇÃO. AF_01/2020</t>
  </si>
  <si>
    <t>86883</t>
  </si>
  <si>
    <t>SIFÃO DO TIPO FLEXÍVEL EM PVC 1  X 1.1/2  - FORNECIMENTO E INSTALAÇÃO. AF_01/2020</t>
  </si>
  <si>
    <t>FNDE 224</t>
  </si>
  <si>
    <t>FNDE 14</t>
  </si>
  <si>
    <t>FNDE 225</t>
  </si>
  <si>
    <t>86887</t>
  </si>
  <si>
    <t>ENGATE FLEXÍVEL EM INOX, 1/2  X 40CM - FORNECIMENTO E INSTALAÇÃO. AF_01/2020</t>
  </si>
  <si>
    <t>100860</t>
  </si>
  <si>
    <t>CHUVEIRO ELÉTRICO COMUM CORPO PLÁSTICO, TIPO DUCHA - FORNECIMENTO E INSTALAÇÃO. AF_01/2020</t>
  </si>
  <si>
    <t>FNDE 226</t>
  </si>
  <si>
    <t>BARRA DE APOIO RETA, EM ACO INOX POLIDO, COMPRIMENTO 40CM, FIXADA NA PAREDE - FORNECIMENTO E INSTALAÇÃO</t>
  </si>
  <si>
    <t>100867</t>
  </si>
  <si>
    <t>BARRA DE APOIO RETA, EM ACO INOX POLIDO, COMPRIMENTO 70 CM,  FIXADA NA PAREDE - FORNECIMENTO E INSTALAÇÃO. AF_01/2020</t>
  </si>
  <si>
    <t>100868</t>
  </si>
  <si>
    <t>BARRA DE APOIO RETA, EM ACO INOX POLIDO, COMPRIMENTO 80 CM,  FIXADA NA PAREDE - FORNECIMENTO E INSTALAÇÃO. AF_01/2020</t>
  </si>
  <si>
    <t>100875</t>
  </si>
  <si>
    <t>BANCO ARTICULADO, EM ACO INOX, PARA PCD, FIXADO NA PAREDE - FORNECIMENTO E INSTALAÇÃO. AF_01/2020</t>
  </si>
  <si>
    <t>FNDE 215</t>
  </si>
  <si>
    <t>FNDE 15</t>
  </si>
  <si>
    <t>FNDE 16</t>
  </si>
  <si>
    <t>95547</t>
  </si>
  <si>
    <t>SABONETEIRA PLASTICA TIPO DISPENSER PARA SABONETE LIQUIDO COM RESERVATORIO 800 A 1500 ML, INCLUSO FIXAÇÃO. AF_01/2020</t>
  </si>
  <si>
    <t>FNDE 12</t>
  </si>
  <si>
    <t>FNDE 17</t>
  </si>
  <si>
    <t>FNDE 34</t>
  </si>
  <si>
    <t>INSTALAÇÃO DE GÁS COMBUSTÍVEL</t>
  </si>
  <si>
    <t>FNDE 29</t>
  </si>
  <si>
    <t>103029</t>
  </si>
  <si>
    <t>REGISTRO OU REGULADOR DE GÁS DE COZINHA - FORNECIMENTO E INSTALAÇÃO. AF_08/2021</t>
  </si>
  <si>
    <t>92688</t>
  </si>
  <si>
    <t>TUBO DE AÇO GALVANIZADO COM COSTURA, CLASSE MÉDIA, CONEXÃO ROSQUEADA, DN 20 (3/4"), INSTALADO EM RAMAIS E SUB-RAMAIS DE GÁS - FORNECIMENTO E INSTALAÇÃO. AF_10/2020</t>
  </si>
  <si>
    <t>FNDE 301</t>
  </si>
  <si>
    <t>95249</t>
  </si>
  <si>
    <t>VÁLVULA DE ESFERA BRUTA, BRONZE, ROSCÁVEL, 3/4'' - FORNECIMENTO E INSTALAÇÃO. AF_08/2021</t>
  </si>
  <si>
    <t>92705</t>
  </si>
  <si>
    <t>TÊ, EM FERRO GALVANIZADO, CONEXÃO ROSQUEADA, DN 20 (3/4"), INSTALADO EM RAMAIS E SUB-RAMAIS DE GÁS - FORNECIMENTO E INSTALAÇÃO. AF_10/2020</t>
  </si>
  <si>
    <t>97549</t>
  </si>
  <si>
    <t>CURVA 90 GRAUS, EM AÇO, CONEXÃO SOLDADA, DN 20 (3/4"), INSTALADO EM RAMAIS E SUB-RAMAIS DE GÁS - FORNECIMENTO E INSTALAÇÃO. AF_10/2020</t>
  </si>
  <si>
    <t>FNDE 302</t>
  </si>
  <si>
    <t>14.01.09</t>
  </si>
  <si>
    <t>14.01.10</t>
  </si>
  <si>
    <t>14.01.11</t>
  </si>
  <si>
    <t>14.01.12</t>
  </si>
  <si>
    <t>14.01.13</t>
  </si>
  <si>
    <t>14.01.14</t>
  </si>
  <si>
    <t>14.01.15</t>
  </si>
  <si>
    <t>14.01.16</t>
  </si>
  <si>
    <t>14.01.17</t>
  </si>
  <si>
    <t>14.01.18</t>
  </si>
  <si>
    <t>14.01.19</t>
  </si>
  <si>
    <t>14.01.20</t>
  </si>
  <si>
    <t>14.01.21</t>
  </si>
  <si>
    <t>14.01.22</t>
  </si>
  <si>
    <t>14.01.23</t>
  </si>
  <si>
    <t>14.01.24</t>
  </si>
  <si>
    <t>14.01.25</t>
  </si>
  <si>
    <t>14.01.26</t>
  </si>
  <si>
    <t>14.02.02</t>
  </si>
  <si>
    <t>14.02.03</t>
  </si>
  <si>
    <t>14.03.06</t>
  </si>
  <si>
    <t>14.03.07</t>
  </si>
  <si>
    <t>14.03.08</t>
  </si>
  <si>
    <t>14.03.09</t>
  </si>
  <si>
    <t>14.03.10</t>
  </si>
  <si>
    <t>14.03.11</t>
  </si>
  <si>
    <t>14.03.12</t>
  </si>
  <si>
    <t>14.03.13</t>
  </si>
  <si>
    <t>14.03.14</t>
  </si>
  <si>
    <t>14.03.15</t>
  </si>
  <si>
    <t>14.03.16</t>
  </si>
  <si>
    <t>14.03.17</t>
  </si>
  <si>
    <t>15.01.13</t>
  </si>
  <si>
    <t>SISTEMA DE PROTEÇÃO CONTRA INCÊNDIO</t>
  </si>
  <si>
    <t>EXTINTORES</t>
  </si>
  <si>
    <t>101909</t>
  </si>
  <si>
    <t>EXTINTOR DE INCÊNDIO PORTÁTIL COM CARGA DE PQS DE 6 KG, CLASSE BC - FORNECIMENTO E INSTALAÇÃO. AF_10/2020_PE</t>
  </si>
  <si>
    <t>101907</t>
  </si>
  <si>
    <t>EXTINTOR DE INCÊNDIO PORTÁTIL COM CARGA DE CO2 DE 6 KG, CLASSE BC - FORNECIMENTO E INSTALAÇÃO. AF_10/2020_PE</t>
  </si>
  <si>
    <t>HIDRANTES</t>
  </si>
  <si>
    <t>101916</t>
  </si>
  <si>
    <t>HIDRANTE SUBTERRÂNEO PREDIAL (COM CURVA LONGA E CAIXA), DN 75 MM - FORNECIMENTO E INSTALAÇÃO. AF_10/2020</t>
  </si>
  <si>
    <t>99624</t>
  </si>
  <si>
    <t>VÁLVULA DE RETENÇÃO HORIZONTAL, DE BRONZE, ROSCÁVEL, 2 1/2" - FORNECIMENTO E INSTALAÇÃO. AF_08/2021</t>
  </si>
  <si>
    <t>101917</t>
  </si>
  <si>
    <t>MANÔMETRO 0 A 200 PSI (0 A 14 KGF/CM2), D = 50MM - FORNECIMENTO E INSTALAÇÃO. AF_10/2020</t>
  </si>
  <si>
    <t>FNDE 67</t>
  </si>
  <si>
    <t>94473</t>
  </si>
  <si>
    <t>92367</t>
  </si>
  <si>
    <t>TUBO DE AÇO GALVANIZADO COM COSTURA, CLASSE MÉDIA, DN 65 (2 1/2"), CONEXÃO ROSQUEADA, INSTALADO EM REDE DE ALIMENTAÇÃO PARA HIDRANTE - FORNECIMENTO E INSTALAÇÃO. AF_10/2020</t>
  </si>
  <si>
    <t>92642</t>
  </si>
  <si>
    <t>TÊ, EM FERRO GALVANIZADO, CONEXÃO ROSQUEADA, DN 65 (2 1/2"), INSTALADO EM REDE DE ALIMENTAÇÃO PARA HIDRANTE - FORNECIMENTO E INSTALAÇÃO. AF_10/2020</t>
  </si>
  <si>
    <t>SINALIZAÇÕES</t>
  </si>
  <si>
    <t>97599</t>
  </si>
  <si>
    <t>LUMINÁRIA DE EMERGÊNCIA, COM 30 LÂMPADAS LED DE 2 W, SEM REATOR - FORNECIMENTO E INSTALAÇÃO. AF_02/2020</t>
  </si>
  <si>
    <t>FNDE 303</t>
  </si>
  <si>
    <t>102520</t>
  </si>
  <si>
    <t>PINTURA DE SINALIZAÇÃO VERTICAL DE SEGURANÇA, FAIXAS AMARELA E PRETA, APLICAÇÃO MANUAL, 2 DEMÃOS. AF_05/2021</t>
  </si>
  <si>
    <t>INSTALAÇÃO ELÉTRICA - 110V</t>
  </si>
  <si>
    <t>101883</t>
  </si>
  <si>
    <t>QUADRO DE DISTRIBUIÇÃO DE ENERGIA EM CHAPA DE AÇO GALVANIZADO, DE EMBUTIR, COM BARRAMENTO TRIFÁSICO, PARA 18 DISJUNTORES DIN 100A - FORNECIMENTO E INSTALAÇÃO. AF_10/2020</t>
  </si>
  <si>
    <t>101879</t>
  </si>
  <si>
    <t>QUADRO DE DISTRIBUIÇÃO DE ENERGIA EM CHAPA DE AÇO GALVANIZADO, DE EMBUTIR, COM BARRAMENTO TRIFÁSICO, PARA 24 DISJUNTORES DIN 100A - FORNECIMENTO E INSTALAÇÃO. AF_10/2020</t>
  </si>
  <si>
    <t>101946</t>
  </si>
  <si>
    <t>QUADRO DE MEDIÇÃO GERAL DE ENERGIA PARA 1 MEDIDOR DE SOBREPOR - FORNECIMENTO E INSTALAÇÃO. AF_10/2020</t>
  </si>
  <si>
    <t>DISJUNTORES</t>
  </si>
  <si>
    <t>93653</t>
  </si>
  <si>
    <t>DISJUNTOR MONOPOLAR TIPO DIN, CORRENTE NOMINAL DE 10A - FORNECIMENTO E INSTALAÇÃO. AF_10/2020</t>
  </si>
  <si>
    <t>93654</t>
  </si>
  <si>
    <t>DISJUNTOR MONOPOLAR TIPO DIN, CORRENTE NOMINAL DE 16A - FORNECIMENTO E INSTALAÇÃO. AF_10/2020</t>
  </si>
  <si>
    <t>93655</t>
  </si>
  <si>
    <t>DISJUNTOR MONOPOLAR TIPO DIN, CORRENTE NOMINAL DE 20A - FORNECIMENTO E INSTALAÇÃO. AF_10/2020</t>
  </si>
  <si>
    <t>93662</t>
  </si>
  <si>
    <t>DISJUNTOR BIPOLAR TIPO DIN, CORRENTE NOMINAL DE 20A - FORNECIMENTO E INSTALAÇÃO. AF_10/2020</t>
  </si>
  <si>
    <t>93665</t>
  </si>
  <si>
    <t>DISJUNTOR BIPOLAR TIPO DIN, CORRENTE NOMINAL DE 40A - FORNECIMENTO E INSTALAÇÃO. AF_10/2020</t>
  </si>
  <si>
    <t>101894</t>
  </si>
  <si>
    <t>DISJUNTOR TRIPOLAR TIPO NEMA, CORRENTE NOMINAL DE 60 ATÉ 100A - FORNECIMENTO E INSTALAÇÃO. AF_10/2020</t>
  </si>
  <si>
    <t>101898</t>
  </si>
  <si>
    <t>DISJUNTOR TERMOMAGNÉTICO TRIPOLAR , CORRENTE NOMINAL DE 400A - FORNECIMENTO E INSTALAÇÃO. AF_10/2020</t>
  </si>
  <si>
    <t>FNDE 86</t>
  </si>
  <si>
    <t>FNDE 88</t>
  </si>
  <si>
    <t>FNDE 89</t>
  </si>
  <si>
    <t>17.01</t>
  </si>
  <si>
    <t>17.01.01</t>
  </si>
  <si>
    <t>18.01.01</t>
  </si>
  <si>
    <t>19.01.01</t>
  </si>
  <si>
    <t>17.02</t>
  </si>
  <si>
    <t>17.01.02</t>
  </si>
  <si>
    <t>17.02.01</t>
  </si>
  <si>
    <t>17.02.02</t>
  </si>
  <si>
    <t>17.02.03</t>
  </si>
  <si>
    <t>17.02.04</t>
  </si>
  <si>
    <t>17.02.05</t>
  </si>
  <si>
    <t>17.02.06</t>
  </si>
  <si>
    <t>17.02.07</t>
  </si>
  <si>
    <t>17.03</t>
  </si>
  <si>
    <t>ELETRODUTO E ACESSÓRIOS</t>
  </si>
  <si>
    <t>91834</t>
  </si>
  <si>
    <t>91836</t>
  </si>
  <si>
    <t>FNDE 94</t>
  </si>
  <si>
    <t>97886</t>
  </si>
  <si>
    <t>CAIXA ENTERRADA ELÉTRICA RETANGULAR, EM ALVENARIA COM TIJOLOS CERÂMICOS MACIÇOS, FUNDO COM BRITA, DIMENSÕES INTERNAS: 0,3X0,3X0,3 M. AF_12/2020</t>
  </si>
  <si>
    <t>91937</t>
  </si>
  <si>
    <t>CAIXA OCTOGONAL 3" X 3", PVC, INSTALADA EM LAJE - FORNECIMENTO E INSTALAÇÃO. AF_03/2023</t>
  </si>
  <si>
    <t>91940</t>
  </si>
  <si>
    <t>CAIXA RETANGULAR 4" X 2" MÉDIA (1,30 M DO PISO), PVC, INSTALADA EM PAREDE - FORNECIMENTO E INSTALAÇÃO. AF_03/2023</t>
  </si>
  <si>
    <t>17.04</t>
  </si>
  <si>
    <t>CABOS E FIOS CONDUTORES</t>
  </si>
  <si>
    <t>91926</t>
  </si>
  <si>
    <t>CABO DE COBRE FLEXÍVEL ISOLADO, 2,5 MM², ANTI-CHAMA 450/750 V, PARA CIRCUITOS TERMINAIS - FORNECIMENTO E INSTALAÇÃO. AF_03/2023</t>
  </si>
  <si>
    <t>91928</t>
  </si>
  <si>
    <t>CABO DE COBRE FLEXÍVEL ISOLADO, 4 MM², ANTI-CHAMA 450/750 V, PARA CIRCUITOS TERMINAIS - FORNECIMENTO E INSTALAÇÃO. AF_03/2023</t>
  </si>
  <si>
    <t>91930</t>
  </si>
  <si>
    <t>CABO DE COBRE FLEXÍVEL ISOLADO, 6 MM², ANTI-CHAMA 450/750 V, PARA CIRCUITOS TERMINAIS - FORNECIMENTO E INSTALAÇÃO. AF_03/2023</t>
  </si>
  <si>
    <t>91932</t>
  </si>
  <si>
    <t>CABO DE COBRE FLEXÍVEL ISOLADO, 10 MM², ANTI-CHAMA 450/750 V, PARA CIRCUITOS TERMINAIS - FORNECIMENTO E INSTALAÇÃO. AF_03/2023</t>
  </si>
  <si>
    <t>92984</t>
  </si>
  <si>
    <t>CABO DE COBRE FLEXÍVEL ISOLADO, 25 MM², ANTI-CHAMA 0,6/1,0 KV, PARA REDE ENTERRADA DE DISTRIBUIÇÃO DE ENERGIA ELÉTRICA - FORNECIMENTO E INSTALAÇÃO. AF_12/2021</t>
  </si>
  <si>
    <t>92986</t>
  </si>
  <si>
    <t>CABO DE COBRE FLEXÍVEL ISOLADO, 35 MM², ANTI-CHAMA 0,6/1,0 KV, PARA REDE ENTERRADA DE DISTRIBUIÇÃO DE ENERGIA ELÉTRICA - FORNECIMENTO E INSTALAÇÃO. AF_12/2021</t>
  </si>
  <si>
    <t>92988</t>
  </si>
  <si>
    <t>CABO DE COBRE FLEXÍVEL ISOLADO, 50 MM², ANTI-CHAMA 0,6/1,0 KV, PARA REDE ENTERRADA DE DISTRIBUIÇÃO DE ENERGIA ELÉTRICA - FORNECIMENTO E INSTALAÇÃO. AF_12/2021</t>
  </si>
  <si>
    <t>92994</t>
  </si>
  <si>
    <t>CABO DE COBRE FLEXÍVEL ISOLADO, 120 MM², ANTI-CHAMA 0,6/1,0 KV, PARA REDE ENTERRADA DE DISTRIBUIÇÃO DE ENERGIA ELÉTRICA - FORNECIMENTO E INSTALAÇÃO. AF_12/2021</t>
  </si>
  <si>
    <t>93000</t>
  </si>
  <si>
    <t>CABO DE COBRE FLEXÍVEL ISOLADO, 240 MM², ANTI-CHAMA 0,6/1,0 KV, PARA REDE ENTERRADA DE DISTRIBUIÇÃO DE ENERGIA ELÉTRICA - FORNECIMENTO E INSTALAÇÃO. AF_12/2021</t>
  </si>
  <si>
    <t>ELETROCALHAS</t>
  </si>
  <si>
    <t>FNDE 313</t>
  </si>
  <si>
    <t>104764</t>
  </si>
  <si>
    <t>SUPORTE PARA 2 ELETRODUTOS, ESPAÇADO A CADA 80 CM, EM PERFILADO COM COMPRIMENTO DE 25 CM FIXADO EM LAJE, POR METRO DE ELETRODUTO FIXADO. AF_09/2023</t>
  </si>
  <si>
    <t>ILUMINAÇÃO E TOMADAS</t>
  </si>
  <si>
    <t>92000</t>
  </si>
  <si>
    <t>TOMADA BAIXA DE EMBUTIR (1 MÓDULO), 2P+T 10 A, INCLUINDO SUPORTE E PLACA - FORNECIMENTO E INSTALAÇÃO. AF_03/2023</t>
  </si>
  <si>
    <t>92001</t>
  </si>
  <si>
    <t>TOMADA BAIXA DE EMBUTIR (1 MÓDULO), 2P+T 20 A, INCLUINDO SUPORTE E PLACA - FORNECIMENTO E INSTALAÇÃO. AF_03/2023</t>
  </si>
  <si>
    <t>92029</t>
  </si>
  <si>
    <t>INTERRUPTOR PARALELO (1 MÓDULO) COM 1 TOMADA DE EMBUTIR 2P+T 10 A, INCLUINDO SUPORTE E PLACA - FORNECIMENTO E INSTALAÇÃO. AF_03/2023</t>
  </si>
  <si>
    <t>91955</t>
  </si>
  <si>
    <t>INTERRUPTOR PARALELO (1 MÓDULO), 10A/250V, INCLUINDO SUPORTE E PLACA - FORNECIMENTO E INSTALAÇÃO. AF_03/2023</t>
  </si>
  <si>
    <t>91967</t>
  </si>
  <si>
    <t>INTERRUPTOR SIMPLES (3 MÓDULOS), 10A/250V, INCLUINDO SUPORTE E PLACA - FORNECIMENTO E INSTALAÇÃO. AF_03/2023</t>
  </si>
  <si>
    <t>FNDE 309</t>
  </si>
  <si>
    <t>18.01</t>
  </si>
  <si>
    <t>INSTALAÇÕES DE CLIMATIZAÇÃO</t>
  </si>
  <si>
    <t>DUTOS</t>
  </si>
  <si>
    <t>91929</t>
  </si>
  <si>
    <t>CABO DE COBRE FLEXÍVEL ISOLADO, 4 MM², ANTI-CHAMA 0,6/1,0 KV, PARA CIRCUITOS TERMINAIS - FORNECIMENTO E INSTALAÇÃO. AF_03/2023</t>
  </si>
  <si>
    <t>97327</t>
  </si>
  <si>
    <t>TUBO EM COBRE FLEXÍVEL, DN 1/4", COM ISOLAMENTO, INSTALADO EM RAMAL DE ALIMENTAÇÃO DE AR CONDICIONADO COM CONDENSADORA INDIVIDUAL   FORNECIMENTO E INSTALAÇÃO. AF_12/2015</t>
  </si>
  <si>
    <t>97328</t>
  </si>
  <si>
    <t>TUBO EM COBRE FLEXÍVEL, DN 3/8", COM ISOLAMENTO, INSTALADO EM RAMAL DE ALIMENTAÇÃO DE AR CONDICIONADO COM CONDENSADORA INDIVIDUAL - FORNECIMENTO E INSTALAÇÃO. AF_12/2015</t>
  </si>
  <si>
    <t>17.03.01</t>
  </si>
  <si>
    <t>17.03.02</t>
  </si>
  <si>
    <t>17.03.03</t>
  </si>
  <si>
    <t>17.03.04</t>
  </si>
  <si>
    <t>17.03.05</t>
  </si>
  <si>
    <t>17.03.06</t>
  </si>
  <si>
    <t>17.03.07</t>
  </si>
  <si>
    <t>17.03.08</t>
  </si>
  <si>
    <t>17.03.09</t>
  </si>
  <si>
    <t>17.04.01</t>
  </si>
  <si>
    <t>17.04.02</t>
  </si>
  <si>
    <t>17.04.03</t>
  </si>
  <si>
    <t>17.04.04</t>
  </si>
  <si>
    <t>18.01.02</t>
  </si>
  <si>
    <t>18.01.03</t>
  </si>
  <si>
    <t>18.01.04</t>
  </si>
  <si>
    <t>18.01.05</t>
  </si>
  <si>
    <t>18.02</t>
  </si>
  <si>
    <t>DRENO</t>
  </si>
  <si>
    <t>INSTALAÇÕES DE CABEAMENTO ESTRUTURADO</t>
  </si>
  <si>
    <t>FNDE 76</t>
  </si>
  <si>
    <t>FNDE 123</t>
  </si>
  <si>
    <t>FNDE 122</t>
  </si>
  <si>
    <t>BANDEJA MÓVEL, PADRÃO 19"</t>
  </si>
  <si>
    <t>CAIXAS E QUADROS</t>
  </si>
  <si>
    <t>19.01</t>
  </si>
  <si>
    <t>18.02.01</t>
  </si>
  <si>
    <t>18.02.02</t>
  </si>
  <si>
    <t>18.02.03</t>
  </si>
  <si>
    <t>18.02.04</t>
  </si>
  <si>
    <t>19.02</t>
  </si>
  <si>
    <t>98307</t>
  </si>
  <si>
    <t>TOMADA DE REDE RJ45 - FORNECIMENTO E INSTALAÇÃO. AF_11/2019</t>
  </si>
  <si>
    <t>FNDE 70</t>
  </si>
  <si>
    <t>ELETROCALHA E ELETRODUTOS</t>
  </si>
  <si>
    <t>FNDE 312</t>
  </si>
  <si>
    <t>ELETROCALHA LISA OU PERFURADA EM AÇO GALVANIZADO, LARGURA  100MM E ALTURA 50MM, INCLUSIVE EMENDA E FIXAÇÃO - FORNECIMENTO E INSTALAÇÃO</t>
  </si>
  <si>
    <t>FNDE 90</t>
  </si>
  <si>
    <t>19.01.02</t>
  </si>
  <si>
    <t>19.01.03</t>
  </si>
  <si>
    <t>19.01.04</t>
  </si>
  <si>
    <t>19.01.05</t>
  </si>
  <si>
    <t>19.01.06</t>
  </si>
  <si>
    <t>19.02.01</t>
  </si>
  <si>
    <t>19.02.02</t>
  </si>
  <si>
    <t>98297</t>
  </si>
  <si>
    <t>CABO ELETRÔNICO CATEGORIA 6, INSTALADO EM EDIFICAÇÃO INSTITUCIONAL - FORNECIMENTO E INSTALAÇÃO. AF_11/2019</t>
  </si>
  <si>
    <t>SISTEMA DE EXAUSTÃO MECÂNICA</t>
  </si>
  <si>
    <t>20.01</t>
  </si>
  <si>
    <t>FNDE 44</t>
  </si>
  <si>
    <t>FNDE 45</t>
  </si>
  <si>
    <t>SISTEMA DE PROTEÇÃO CONTRA DESCARGAS ATMOSFÉRICAS (SPDA)</t>
  </si>
  <si>
    <t>96989</t>
  </si>
  <si>
    <t>CAPTOR TIPO FRANKLIN PARA SPDA - FORNECIMENTO E INSTALAÇÃO. AF_08/2023</t>
  </si>
  <si>
    <t>92884</t>
  </si>
  <si>
    <t>ARMAÇÃO UTILIZANDO AÇO CA-25 DE 10,0 MM - MONTAGEM. AF_06/2022</t>
  </si>
  <si>
    <t>104753</t>
  </si>
  <si>
    <t>CONECTOR SPLIT-BOLT, PARA SPDA, PARA CABOS ATÉ 50 MM2 - FORNECIMENTO E INSTALAÇÃO. AF_08/2023</t>
  </si>
  <si>
    <t>101663</t>
  </si>
  <si>
    <t>ABRAÇADEIRA DE FIXAÇÃO DE BRAÇOS DE LUMINÁRIAS DE 2" - FORNECIMENTO E INSTALAÇÃO. AF_08/2020</t>
  </si>
  <si>
    <t>FNDE 68</t>
  </si>
  <si>
    <t>98463</t>
  </si>
  <si>
    <t>SUPORTE ISOLADOR PARA FIXAÇÃO DA CORDOALHA DE COBRE EM ALVENARIA OU CONCRETO - FORNECIMENTO E INSTALAÇÃO. AF_08/2023</t>
  </si>
  <si>
    <t>FNDE 69</t>
  </si>
  <si>
    <t>93358</t>
  </si>
  <si>
    <t>ESCAVAÇÃO MANUAL DE VALA COM PROFUNDIDADE MENOR OU IGUAL A 1,30 M. AF_02/2021</t>
  </si>
  <si>
    <t>93382</t>
  </si>
  <si>
    <t>REATERRO MANUAL DE VALAS, COM COMPACTADOR DE SOLOS DE PERCUSSÃO. AF_08/2023</t>
  </si>
  <si>
    <t>96985</t>
  </si>
  <si>
    <t>HASTE DE ATERRAMENTO, DIÂMETRO 5/8", COM 3 METROS - FORNECIMENTO E INSTALAÇÃO. AF_08/2023</t>
  </si>
  <si>
    <t>96973</t>
  </si>
  <si>
    <t>CORDOALHA DE COBRE NU 35 MM², NÃO ENTERRADA, COM ISOLADOR - FORNECIMENTO E INSTALAÇÃO. AF_08/2023</t>
  </si>
  <si>
    <t>96977</t>
  </si>
  <si>
    <t>CORDOALHA DE COBRE NU 50 MM², ENTERRADA - FORNECIMENTO E INSTALAÇÃO. AF_08/2023</t>
  </si>
  <si>
    <t>98111</t>
  </si>
  <si>
    <t>CAIXA DE INSPEÇÃO PARA ATERRAMENTO, CIRCULAR, EM POLIETILENO, DIÂMETRO INTERNO = 0,3 M. AF_12/2020</t>
  </si>
  <si>
    <t>FNDE 71</t>
  </si>
  <si>
    <t>FNDE 39</t>
  </si>
  <si>
    <t>FNDE 40</t>
  </si>
  <si>
    <t>FNDE 47</t>
  </si>
  <si>
    <t>FNDE 48</t>
  </si>
  <si>
    <t>100861</t>
  </si>
  <si>
    <t>SUPORTE MÃO FRANCESA EM AÇO, ABAS IGUAIS 30 CM, CAPACIDADE MINIMA 60 KG, BRANCO - FORNECIMENTO E INSTALAÇÃO. AF_01/2020</t>
  </si>
  <si>
    <t>21.01</t>
  </si>
  <si>
    <t>21.01.01</t>
  </si>
  <si>
    <t>21.01.02</t>
  </si>
  <si>
    <t>22.01</t>
  </si>
  <si>
    <t>SERVIÇOS FINAIS</t>
  </si>
  <si>
    <t>23.01</t>
  </si>
  <si>
    <t>99803</t>
  </si>
  <si>
    <t>LIMPEZA DE PISO CERÂMICO OU PORCELANATO COM PANO ÚMIDO. AF_04/2019</t>
  </si>
  <si>
    <t>23.01.01</t>
  </si>
  <si>
    <t>23.01.02</t>
  </si>
  <si>
    <t>22.01.01</t>
  </si>
  <si>
    <t>22.01.02</t>
  </si>
  <si>
    <t>22.01.03</t>
  </si>
  <si>
    <t>22.01.04</t>
  </si>
  <si>
    <t>22.01.05</t>
  </si>
  <si>
    <t>22.01.06</t>
  </si>
  <si>
    <t>22.01.07</t>
  </si>
  <si>
    <t>22.01.08</t>
  </si>
  <si>
    <t>22.01.09</t>
  </si>
  <si>
    <t>20.01.01</t>
  </si>
  <si>
    <t>20.01.02</t>
  </si>
  <si>
    <t>Custo un. C/ BDI</t>
  </si>
  <si>
    <t>TOTAL GERAL C/BDI</t>
  </si>
  <si>
    <t>97607</t>
  </si>
  <si>
    <t>LUMINÁRIA ARANDELA TIPO TARTARUGA, DE SOBREPOR, COM 1 LÂMPADA LED DE 6 W, SEM REATOR - FORNECIMENTO E INSTALAÇÃO. AF_02/2020</t>
  </si>
  <si>
    <t>SINAPI-I</t>
  </si>
  <si>
    <t>370</t>
  </si>
  <si>
    <t xml:space="preserve">AREIA MEDIA - POSTO JAZIDA/FORNECEDOR (RETIRADO NA JAZIDA, SEM TRANSPORTE)                                                                                                                                                                                                                                                                                                                                                                                                                                </t>
  </si>
  <si>
    <t xml:space="preserve">M3    </t>
  </si>
  <si>
    <t>10420</t>
  </si>
  <si>
    <t xml:space="preserve">BACIA SANITARIA (VASO) CONVENCIONAL, DE LOUCA BRANCA, SIFAO APARENTE, SAIDA VERTICAL (SEM ASSENTO)                                                                                                                                                                                                                                                                                                                                                                                                        </t>
  </si>
  <si>
    <t xml:space="preserve">UN    </t>
  </si>
  <si>
    <t>11868</t>
  </si>
  <si>
    <t xml:space="preserve">CAIXA D'AGUA / RESERVATORIO EM POLIESTER REFORCADO COM FIBRA DE VIDRO,1000 LITROS, COM TAMPA                                                                                                                                                                                                                                                                                                                                                                                                              </t>
  </si>
  <si>
    <t>20247</t>
  </si>
  <si>
    <t xml:space="preserve">PREGO DE ACO POLIDO COM CABECA 15 X 15 (1 1/4 X 13)                                                                                                                                                                                                                                                                                                                                                                                                                                                       </t>
  </si>
  <si>
    <t xml:space="preserve">KG    </t>
  </si>
  <si>
    <t>20205</t>
  </si>
  <si>
    <t xml:space="preserve">RIPA APARELHADA *1,5 X 5* CM, EM MACARANDUBA/MASSARANDUBA, ANGELIM OU EQUIVALENTE DA REGIAO                                                                                                                                                                                                                                                                                                                                                                                                               </t>
  </si>
  <si>
    <t xml:space="preserve">M     </t>
  </si>
  <si>
    <t>21009</t>
  </si>
  <si>
    <t xml:space="preserve">TUBO ACO GALVANIZADO COM COSTURA, CLASSE LEVE, DN 20 MM (3/4"), E = 2,25 MM, *1,3* KG/M (NBR 5580)                                                                                                                                                                                                                                                                                                                                                                                                        </t>
  </si>
  <si>
    <t>9841</t>
  </si>
  <si>
    <t xml:space="preserve">TUBO PVC, SERIE R, DN 100 MM, PARA ESGOTO OU AGUAS PLUVIAIS PREDIAL (NBR 5688)                                                                                                                                                                                                                                                                                                                                                                                                                            </t>
  </si>
  <si>
    <t>88248</t>
  </si>
  <si>
    <t>AUXILIAR DE ENCANADOR OU BOMBEIRO HIDRÁULICO COM ENCARGOS COMPLEMENTARES</t>
  </si>
  <si>
    <t>88267</t>
  </si>
  <si>
    <t>ENCANADOR OU BOMBEIRO HIDRÁULICO COM ENCARGOS COMPLEMENTARES</t>
  </si>
  <si>
    <t>88309</t>
  </si>
  <si>
    <t>PEDREIRO COM ENCARGOS COMPLEMENTARES</t>
  </si>
  <si>
    <t>88316</t>
  </si>
  <si>
    <t>SERVENTE COM ENCARGOS COMPLEMENTARES</t>
  </si>
  <si>
    <t>92273</t>
  </si>
  <si>
    <t>FABRICAÇÃO DE ESCORAS DO TIPO PONTALETE, EM MADEIRA, PARA PÉ-DIREITO SIMPLES. AF_09/2020</t>
  </si>
  <si>
    <t>10775</t>
  </si>
  <si>
    <t xml:space="preserve">MES   </t>
  </si>
  <si>
    <t>10776</t>
  </si>
  <si>
    <t xml:space="preserve">LOCACAO DE CONTAINER 2,30 X 6,00 M, ALT. 2,50 M, PARA ESCRITORIO, SEM DIVISORIAS INTERNAS E SEM SANITARIO (NAO INCLUI MOBILIZACAO/DESMOBILIZACAO)                                                                                                                                                                                                                                                                                                                                                         </t>
  </si>
  <si>
    <t>10778</t>
  </si>
  <si>
    <t>93572</t>
  </si>
  <si>
    <t>ENCARREGADO GERAL DE OBRAS COM ENCARGOS COMPLEMENTARES</t>
  </si>
  <si>
    <t>93565</t>
  </si>
  <si>
    <t>ENGENHEIRO CIVIL DE OBRA JUNIOR COM ENCARGOS COMPLEMENTARES</t>
  </si>
  <si>
    <t>101452</t>
  </si>
  <si>
    <t>SERVENTE DE OBRAS COM ENCARGOS COMPLEMENTARES</t>
  </si>
  <si>
    <t>11950</t>
  </si>
  <si>
    <t xml:space="preserve">BUCHA DE NYLON SEM ABA S6, COM PARAFUSO DE 4,20 X 40 MM EM ACO ZINCADO COM ROSCA SOBERBA, CABECA CHATA E FENDA PHILLIPS                                                                                                                                                                                                                                                                                                                                                                                   </t>
  </si>
  <si>
    <t>39432</t>
  </si>
  <si>
    <t xml:space="preserve">FITA DE PAPEL REFORCADA COM LAMINA DE METAL PARA REFORCO DE CANTOS DE CHAPA DE GESSO PARA DRYWALL                                                                                                                                                                                                                                                                                                                                                                                                         </t>
  </si>
  <si>
    <t>34360</t>
  </si>
  <si>
    <t xml:space="preserve">PERFIL DE ALUMINIO ANODIZADO                                                                                                                                                                                                                                                                                                                                                                                                                                                                              </t>
  </si>
  <si>
    <t>39961</t>
  </si>
  <si>
    <t xml:space="preserve">SILICONE ACETICO USO GERAL INCOLOR 280 G                                                                                                                                                                                                                                                                                                                                                                                                                                                                  </t>
  </si>
  <si>
    <t>10507</t>
  </si>
  <si>
    <t xml:space="preserve">VIDRO TEMPERADO INCOLOR E = 10 MM, SEM COLOCACAO                                                                                                                                                                                                                                                                                                                                                                                                                                                          </t>
  </si>
  <si>
    <t>88325</t>
  </si>
  <si>
    <t>VIDRACEIRO COM ENCARGOS COMPLEMENTARES</t>
  </si>
  <si>
    <t>100659</t>
  </si>
  <si>
    <t>ALIZAR DE 5X1,5CM PARA PORTA FIXADO COM PREGOS, PADRÃO MÉDIO - FORNECIMENTO E INSTALAÇÃO. AF_12/2019</t>
  </si>
  <si>
    <t>90806</t>
  </si>
  <si>
    <t>BATENTE PARA PORTA DE MADEIRA, FIXAÇÃO COM ARGAMASSA, PADRÃO MÉDIO - FORNECIMENTO E INSTALAÇÃO. AF_12/2019</t>
  </si>
  <si>
    <t>90830</t>
  </si>
  <si>
    <t>FECHADURA DE EMBUTIR COM CILINDRO, EXTERNA, COMPLETA, ACABAMENTO PADRÃO MÉDIO, INCLUSO EXECUÇÃO DE FURO - FORNECIMENTO E INSTALAÇÃO. AF_12/2019</t>
  </si>
  <si>
    <t>91298</t>
  </si>
  <si>
    <t>PORTA DE MADEIRA TIPO VENEZIANA, 80X210CM, ESPESSURA DE 3CM, INCLUSO DOBRADIÇAS - FORNECIMENTO E INSTALAÇÃO. AF_12/2019</t>
  </si>
  <si>
    <t>91297</t>
  </si>
  <si>
    <t>PORTA DE MADEIRA FRISADA, SEMI-OCA (LEVE OU MÉDIA), 80X210CM, ESPESSURA DE 3,5CM, INCLUSO DOBRADIÇAS - FORNECIMENTO E INSTALAÇÃO. AF_12/2019</t>
  </si>
  <si>
    <t>39026</t>
  </si>
  <si>
    <t xml:space="preserve">PREGO DE ACO POLIDO SEM CABECA 15 X 15 (1 1/4 X 13)                                                                                                                                                                                                                                                                                                                                                                                                                                                       </t>
  </si>
  <si>
    <t>10491</t>
  </si>
  <si>
    <t xml:space="preserve">VIDRO LISO INCOLOR 6 MM - SEM COLOCACAO                                                                                                                                                                                                                                                                                                                                                                                                                                                                   </t>
  </si>
  <si>
    <t>11026</t>
  </si>
  <si>
    <t xml:space="preserve">CHAPA DE ACO GALVANIZADA BITOLA GSG 14, E = 1,95 MM (15,60 KG/M2)                                                                                                                                                                                                                                                                                                                                                                                                                                         </t>
  </si>
  <si>
    <t>88261</t>
  </si>
  <si>
    <t>CARPINTEIRO DE ESQUADRIA COM ENCARGOS COMPLEMENTARES</t>
  </si>
  <si>
    <t>7568</t>
  </si>
  <si>
    <t xml:space="preserve">BUCHA DE NYLON SEM ABA S10, COM PARAFUSO DE 6,10 X 65 MM EM ACO ZINCADO COM ROSCA SOBERBA, CABECA CHATA E FENDA PHILLIPS                                                                                                                                                                                                                                                                                                                                                                                  </t>
  </si>
  <si>
    <t>142</t>
  </si>
  <si>
    <t xml:space="preserve">SELANTE ELASTICO MONOCOMPONENTE A BASE DE POLIURETANO (PU) PARA JUNTAS DIVERSAS                                                                                                                                                                                                                                                                                                                                                                                                                           </t>
  </si>
  <si>
    <t xml:space="preserve">310ML </t>
  </si>
  <si>
    <t>36888</t>
  </si>
  <si>
    <t xml:space="preserve">GUARNICAO / MOLDURA / ARREMATE DE ACABAMENTO PARA ESQUADRIA, EM ALUMINIO PERFIL 25, ACABAMENTO ANODIZADO BRANCO OU BRILHANTE, PARA 1 FACE                                                                                                                                                                                                                                                                                                                                                                 </t>
  </si>
  <si>
    <t>39025</t>
  </si>
  <si>
    <t>4922</t>
  </si>
  <si>
    <t xml:space="preserve">PORTA DE CORRER EM ALUMINIO, DUAS FOLHAS MOVEIS COM VIDRO, FECHADURA E PUXADOR EMBUTIDO, ACABAMENTO ANODIZADO NATURAL, SEM GUARNICAO/ALIZAR/VISTA                                                                                                                                                                                                                                                                                                                                                         </t>
  </si>
  <si>
    <t>34381</t>
  </si>
  <si>
    <t xml:space="preserve">JANELA MAXIM AR, EM ALUMINIO PERFIL 25, 60 X 80 CM (A X L), ACABAMENTO BRANCO OU BRILHANTE, BATENTE DE 4 A 5 CM, COM VIDRO 4 MM, SEM GUARNICAO/ALIZAR                                                                                                                                                                                                                                                                                                                                                     </t>
  </si>
  <si>
    <t>4377</t>
  </si>
  <si>
    <t xml:space="preserve">PARAFUSO DE ACO ZINCADO COM ROSCA SOBERBA, CABECA CHATA E FENDA SIMPLES, DIAMETRO 4,2 MM, COMPRIMENTO * 32 * MM                                                                                                                                                                                                                                                                                                                                                                                           </t>
  </si>
  <si>
    <t>599</t>
  </si>
  <si>
    <t>586</t>
  </si>
  <si>
    <t>10932</t>
  </si>
  <si>
    <t xml:space="preserve">TELA DE ARAME GALVANIZADA QUADRANGULAR / LOSANGULAR, FIO 4,19 MM (8 BWG), MALHA 5 X 5 CM, H = 2 M                                                                                                                                                                                                                                                                                                                                                                                                         </t>
  </si>
  <si>
    <t>88315</t>
  </si>
  <si>
    <t>SERRALHEIRO COM ENCARGOS COMPLEMENTARES</t>
  </si>
  <si>
    <t>92716</t>
  </si>
  <si>
    <t>APARELHO PARA CORTE E SOLDA OXI-ACETILENO SOBRE RODAS, INCLUSIVE CILINDROS E MAÇARICOS - CHP DIURNO. AF_05/2023</t>
  </si>
  <si>
    <t>CHP</t>
  </si>
  <si>
    <t>546</t>
  </si>
  <si>
    <t xml:space="preserve">BARRA DE ACO CHATA, RETANGULAR (QUALQUER BITOLA)                                                                                                                                                                                                                                                                                                                                                                                                                                                          </t>
  </si>
  <si>
    <t>43105</t>
  </si>
  <si>
    <t xml:space="preserve">CHAPA DE ACO CARBONO GALVANIZADA, PERFURADA (GRADE FUROS) E = 1,5 MM, DIAMETRO DO FURO = 9,52 MM (FUROS ALTERNADOS HORIZ.)                                                                                                                                                                                                                                                                                                                                                                                </t>
  </si>
  <si>
    <t>11456</t>
  </si>
  <si>
    <t xml:space="preserve">FERROLHO COM FECHO /TRINCO REDONDO, EM ACO GALVANIZADO / ZINCADO, DE SOBREPOR, COM COMPRIMENTO DE 10" A 12" E ESPESSURA MINIMA DA CHAPA DE 1,50 MM                                                                                                                                                                                                                                                                                                                                                        </t>
  </si>
  <si>
    <t>7698</t>
  </si>
  <si>
    <t xml:space="preserve">TUBO ACO GALVANIZADO COM COSTURA, CLASSE MEDIA, DN 1.1/4", E = *3,25* MM, PESO *3,14* KG/M (NBR 5580)                                                                                                                                                                                                                                                                                                                                                                                                     </t>
  </si>
  <si>
    <t>252</t>
  </si>
  <si>
    <t xml:space="preserve">AJUDANTE DE SERRALHEIRO (HORISTA)                                                                                                                                                                                                                                                                                                                                                                                                                                                                         </t>
  </si>
  <si>
    <t xml:space="preserve">H     </t>
  </si>
  <si>
    <t>100754</t>
  </si>
  <si>
    <t>PINTURA COM TINTA ACRÍLICA DE ACABAMENTO APLICADA A ROLO OU PINCEL SOBRE SUPERFÍCIES METÁLICAS (EXCETO PERFIL) EXECUTADO EM OBRA (02 DEMÃOS). AF_01/2020</t>
  </si>
  <si>
    <t>100722</t>
  </si>
  <si>
    <t>PINTURA COM TINTA ALQUÍDICA DE FUNDO (TIPO ZARCÃO) APLICADA A ROLO OU PINCEL SOBRE SUPERFÍCIES METÁLICAS (EXCETO PERFIL) EXECUTADO EM OBRA (POR DEMÃO). AF_01/2020</t>
  </si>
  <si>
    <t>88251</t>
  </si>
  <si>
    <t>AUXILIAR DE SERRALHEIRO COM ENCARGOS COMPLEMENTARES</t>
  </si>
  <si>
    <t>H.03.000.031296</t>
  </si>
  <si>
    <t>Portão tipo gradil 1 ou 2 folhas, com ou sem bandeira, sob medida</t>
  </si>
  <si>
    <t>88262</t>
  </si>
  <si>
    <t>CARPINTEIRO DE FORMAS COM ENCARGOS COMPLEMENTARES</t>
  </si>
  <si>
    <t>CHI</t>
  </si>
  <si>
    <t>5104</t>
  </si>
  <si>
    <t xml:space="preserve">REBITE DE REPUXO EM ALUMINIO VAZADO, DIAMETRO 3,2 X 8 MM DE COMPRIMENTO (1KG = 1025 UNIDADES)                                                                                                                                                                                                                                                                                                                                                                                                             </t>
  </si>
  <si>
    <t>626</t>
  </si>
  <si>
    <t>88243</t>
  </si>
  <si>
    <t>AJUDANTE ESPECIALIZADO COM ENCARGOS COMPLEMENTARES</t>
  </si>
  <si>
    <t>88270</t>
  </si>
  <si>
    <t>IMPERMEABILIZADOR COM ENCARGOS COMPLEMENTARES</t>
  </si>
  <si>
    <t>88256</t>
  </si>
  <si>
    <t>AZULEJISTA OU LADRILHISTA COM ENCARGOS COMPLEMENTARES</t>
  </si>
  <si>
    <t>44396</t>
  </si>
  <si>
    <t xml:space="preserve">COLA BRANCA BASE PVA                                                                                                                                                                                                                                                                                                                                                                                                                                                                                      </t>
  </si>
  <si>
    <t>7334</t>
  </si>
  <si>
    <t xml:space="preserve">ADITIVO ADESIVO LIQUIDO PARA ARGAMASSAS DE REVESTIMENTOS CIMENTICIOS                                                                                                                                                                                                                                                                                                                                                                                                                                      </t>
  </si>
  <si>
    <t xml:space="preserve">L     </t>
  </si>
  <si>
    <t>1379</t>
  </si>
  <si>
    <t xml:space="preserve">CIMENTO PORTLAND COMPOSTO CP II-32                                                                                                                                                                                                                                                                                                                                                                                                                                                                        </t>
  </si>
  <si>
    <t>87301</t>
  </si>
  <si>
    <t>ARGAMASSA TRAÇO 1:4 (EM VOLUME DE CIMENTO E AREIA MÉDIA ÚMIDA) PARA CONTRAPISO, PREPARO MECÂNICO COM BETONEIRA 400 L. AF_08/2019</t>
  </si>
  <si>
    <t>4791</t>
  </si>
  <si>
    <t xml:space="preserve">ADESIVO ACRILICO DE BASE AQUOSA / COLA DE CONTATO                                                                                                                                                                                                                                                                                                                                                                                                                                                         </t>
  </si>
  <si>
    <t>6111</t>
  </si>
  <si>
    <t xml:space="preserve">SERVENTE DE OBRAS (HORISTA)                                                                                                                                                                                                                                                                                                                                                                                                                                                                               </t>
  </si>
  <si>
    <t>37595</t>
  </si>
  <si>
    <t xml:space="preserve">ARGAMASSA COLANTE TIPO AC III                                                                                                                                                                                                                                                                                                                                                                                                                                                                             </t>
  </si>
  <si>
    <t>20232</t>
  </si>
  <si>
    <t>88274</t>
  </si>
  <si>
    <t>MARMORISTA/GRANITEIRO COM ENCARGOS COMPLEMENTARES</t>
  </si>
  <si>
    <t>34353</t>
  </si>
  <si>
    <t xml:space="preserve">ARGAMASSA COLANTE AC II                                                                                                                                                                                                                                                                                                                                                                                                                                                                                   </t>
  </si>
  <si>
    <t>36178</t>
  </si>
  <si>
    <t xml:space="preserve">PISO TATIL / PODOTATIL, LADRILHO HIDRAULICO/CONCRETO, *40 X 40* CM, E= 2,5* CM, PADRAO TATIL ALERTA OU DIRECIONAL, COR NATURAL                                                                                                                                                                                                                                                                                                                                                                            </t>
  </si>
  <si>
    <t>5678</t>
  </si>
  <si>
    <t>RETROESCAVADEIRA SOBRE RODAS COM CARREGADEIRA, TRAÇÃO 4X4, POTÊNCIA LÍQ. 88 HP, CAÇAMBA CARREG. CAP. MÍN. 1 M3, CAÇAMBA RETRO CAP. 0,26 M3, PESO OPERACIONAL MÍN. 6.674 KG, PROFUNDIDADE ESCAVAÇÃO MÁX. 4,37 M - CHP DIURNO. AF_06/2014</t>
  </si>
  <si>
    <t>367</t>
  </si>
  <si>
    <t xml:space="preserve">AREIA GROSSA - POSTO JAZIDA/FORNECEDOR (RETIRADO NA JAZIDA, SEM TRANSPORTE)                                                                                                                                                                                                                                                                                                                                                                                                                               </t>
  </si>
  <si>
    <t>7356</t>
  </si>
  <si>
    <t xml:space="preserve">TINTA LATEX ACRILICA PREMIUM, COR BRANCO FOSCO                                                                                                                                                                                                                                                                                                                                                                                                                                                            </t>
  </si>
  <si>
    <t>88310</t>
  </si>
  <si>
    <t>PINTOR COM ENCARGOS COMPLEMENTARES</t>
  </si>
  <si>
    <t>5318</t>
  </si>
  <si>
    <t xml:space="preserve">DILUENTE AGUARRAS                                                                                                                                                                                                                                                                                                                                                                                                                                                                                         </t>
  </si>
  <si>
    <t>7311</t>
  </si>
  <si>
    <t xml:space="preserve">TINTA ESMALTE SINTETICO PREMIUM ACETINADO                                                                                                                                                                                                                                                                                                                                                                                                                                                                 </t>
  </si>
  <si>
    <t>3767</t>
  </si>
  <si>
    <t xml:space="preserve">LIXA EM FOLHA PARA PAREDE OU MADEIRA, NUMERO 120, COR VERMELHA                                                                                                                                                                                                                                                                                                                                                                                                                                            </t>
  </si>
  <si>
    <t>122</t>
  </si>
  <si>
    <t xml:space="preserve">ADESIVO PLASTICO PARA PVC, FRASCO COM *850* GR                                                                                                                                                                                                                                                                                                                                                                                                                                                            </t>
  </si>
  <si>
    <t>818</t>
  </si>
  <si>
    <t xml:space="preserve">BUCHA DE REDUCAO DE PVC, SOLDAVEL, CURTA, COM 60 X 50 MM, PARA AGUA FRIA PREDIAL                                                                                                                                                                                                                                                                                                                                                                                                                          </t>
  </si>
  <si>
    <t>38383</t>
  </si>
  <si>
    <t xml:space="preserve">LIXA D'AGUA EM FOLHA, GRAO 100                                                                                                                                                                                                                                                                                                                                                                                                                                                                            </t>
  </si>
  <si>
    <t>20083</t>
  </si>
  <si>
    <t xml:space="preserve">SOLUCAO PREPARADORA / LIMPADORA PARA PVC, FRASCO COM 1000 CM3                                                                                                                                                                                                                                                                                                                                                                                                                                             </t>
  </si>
  <si>
    <t>7131</t>
  </si>
  <si>
    <t xml:space="preserve">TE DE REDUCAO, PVC, SOLDAVEL, 90 GRAUS, 50 MM X 40 MM, PARA AGUA FRIA PREDIAL                                                                                                                                                                                                                                                                                                                                                                                                                             </t>
  </si>
  <si>
    <t>43132</t>
  </si>
  <si>
    <t>2692</t>
  </si>
  <si>
    <t>4718</t>
  </si>
  <si>
    <t>301</t>
  </si>
  <si>
    <t xml:space="preserve">ANEL BORRACHA PARA TUBO ESGOTO PREDIAL, DN 100 MM (NBR 5688)                                                                                                                                                                                                                                                                                                                                                                                                                                              </t>
  </si>
  <si>
    <t>3670</t>
  </si>
  <si>
    <t xml:space="preserve">JUNCAO SIMPLES, PVC, 45 GRAUS, DN 100 X 100 MM, SERIE NORMAL PARA ESGOTO PREDIAL                                                                                                                                                                                                                                                                                                                                                                                                                          </t>
  </si>
  <si>
    <t>20078</t>
  </si>
  <si>
    <t xml:space="preserve">PASTA LUBRIFICANTE PARA TUBOS E CONEXOES COM JUNTA ELASTICA, EMBALAGEM DE *400* GR (USO EM PVC, ACO, POLIETILENO E OUTROS)                                                                                                                                                                                                                                                                                                                                                                                </t>
  </si>
  <si>
    <t>297</t>
  </si>
  <si>
    <t xml:space="preserve">ANEL BORRACHA PARA TUBO ESGOTO PREDIAL, DN 75 MM (NBR 5688)                                                                                                                                                                                                                                                                                                                                                                                                                                               </t>
  </si>
  <si>
    <t>3658</t>
  </si>
  <si>
    <t xml:space="preserve">JUNCAO SIMPLES, PVC, 45 GRAUS, DN 75 X 75 MM, SERIE NORMAL PARA ESGOTO PREDIAL                                                                                                                                                                                                                                                                                                                                                                                                                            </t>
  </si>
  <si>
    <t>299</t>
  </si>
  <si>
    <t xml:space="preserve">ANEL BORRACHA, DN 100 MM, PARA TUBO SERIE REFORCADA ESGOTO PREDIAL                                                                                                                                                                                                                                                                                                                                                                                                                                        </t>
  </si>
  <si>
    <t>298</t>
  </si>
  <si>
    <t xml:space="preserve">ANEL BORRACHA, DN 75 MM, PARA TUBO SERIE REFORCADA ESGOTO PREDIAL                                                                                                                                                                                                                                                                                                                                                                                                                                         </t>
  </si>
  <si>
    <t>20178</t>
  </si>
  <si>
    <t xml:space="preserve">TE, PVC, SERIE R, 100 X 75 MM, PARA ESGOTO PREDIAL                                                                                                                                                                                                                                                                                                                                                                                                                                                        </t>
  </si>
  <si>
    <t>3146</t>
  </si>
  <si>
    <t xml:space="preserve">FITA VEDA ROSCA EM ROLOS DE 18 MM X 10 M (L X C)                                                                                                                                                                                                                                                                                                                                                                                                                                                          </t>
  </si>
  <si>
    <t>10425</t>
  </si>
  <si>
    <t xml:space="preserve">LAVATORIO DE LOUCA BRANCA, SUSPENSO (SEM COLUNA), DIMENSOES *40 X 30* CM                                                                                                                                                                                                                                                                                                                                                                                                                                  </t>
  </si>
  <si>
    <t>4351</t>
  </si>
  <si>
    <t xml:space="preserve">PARAFUSO NIQUELADO 3 1/2" COM ACABAMENTO CROMADO PARA FIXAR PECA SANITARIA, INCLUI PORCA CEGA, ARRUELA E BUCHA DE NYLON TAMANHO S-8                                                                                                                                                                                                                                                                                                                                                                       </t>
  </si>
  <si>
    <t>37329</t>
  </si>
  <si>
    <t xml:space="preserve">REJUNTE EPOXI, QUALQUER COR                                                                                                                                                                                                                                                                                                                                                                                                                                                                               </t>
  </si>
  <si>
    <t>1743</t>
  </si>
  <si>
    <t xml:space="preserve">CUBA ACO INOX (AISI 304) DE EMBUTIR COM VALVULA 3 1/2 ", DE *46 X 30 X 12* CM                                                                                                                                                                                                                                                                                                                                                                                                                             </t>
  </si>
  <si>
    <t>4823</t>
  </si>
  <si>
    <t xml:space="preserve">MASSA PLASTICA PARA MARMORE/GRANITO                                                                                                                                                                                                                                                                                                                                                                                                                                                                       </t>
  </si>
  <si>
    <t>36791</t>
  </si>
  <si>
    <t xml:space="preserve">TORNEIRA METALICA CROMADA DE MESA PARA LAVATORIO, BICA ALTA, COM AREJADOR (REF 1195)                                                                                                                                                                                                                                                                                                                                                                                                                      </t>
  </si>
  <si>
    <t>11777</t>
  </si>
  <si>
    <t xml:space="preserve">TORNEIRA ELETRICA DE PAREDE, PLASTICA, BICA ALTA, PARA COZINHA, 5500 W (110/220 V)                                                                                                                                                                                                                                                                                                                                                                                                                        </t>
  </si>
  <si>
    <t>247</t>
  </si>
  <si>
    <t xml:space="preserve">AJUDANTE DE ELETRICISTA (HORISTA)                                                                                                                                                                                                                                                                                                                                                                                                                                                                         </t>
  </si>
  <si>
    <t>88264</t>
  </si>
  <si>
    <t>ELETRICISTA COM ENCARGOS COMPLEMENTARES</t>
  </si>
  <si>
    <t>44045</t>
  </si>
  <si>
    <t xml:space="preserve">TORNEIRA DE MESA PARA LAVATORIO, METALICA CROMADA, COM MISTURADOR MONOCOMANDO, BICA BAIXA (REF 2875)                                                                                                                                                                                                                                                                                                                                                                                                      </t>
  </si>
  <si>
    <t>36204</t>
  </si>
  <si>
    <t xml:space="preserve">BARRA DE APOIO RETA, EM ACO INOX POLIDO, COMPRIMENTO 60CM, DIAMETRO MINIMO 3 CM                                                                                                                                                                                                                                                                                                                                                                                                                           </t>
  </si>
  <si>
    <t>3148</t>
  </si>
  <si>
    <t xml:space="preserve">FITA VEDA ROSCA EM ROLOS DE 18 MM X 50 M (L X C)                                                                                                                                                                                                                                                                                                                                                                                                                                                          </t>
  </si>
  <si>
    <t>10228</t>
  </si>
  <si>
    <t>37401</t>
  </si>
  <si>
    <t xml:space="preserve">TOALHEIRO PLASTICO TIPO DISPENSER PARA PAPEL TOALHA INTERFOLHADO                                                                                                                                                                                                                                                                                                                                                                                                                                          </t>
  </si>
  <si>
    <t>37400</t>
  </si>
  <si>
    <t xml:space="preserve">PAPELEIRA PLASTICA TIPO DISPENSER PARA PAPEL HIGIENICO ROLAO                                                                                                                                                                                                                                                                                                                                                                                                                                              </t>
  </si>
  <si>
    <t>11186</t>
  </si>
  <si>
    <t xml:space="preserve">ESPELHO CRISTAL E = 4 MM                                                                                                                                                                                                                                                                                                                                                                                                                                                                                  </t>
  </si>
  <si>
    <t>4343</t>
  </si>
  <si>
    <t xml:space="preserve">PARAFUSO FRANCES ZINCADO, DIAMETRO 1/2", COMPRIMENTO 4", COM PORCA E ARRUELA                                                                                                                                                                                                                                                                                                                                                                                                                              </t>
  </si>
  <si>
    <t>38189</t>
  </si>
  <si>
    <t xml:space="preserve">DUCHA / CHUVEIRO METALICO, DE PAREDE, ARTICULAVEL, COM BRACO/CANO, SEM DESVIADOR                                                                                                                                                                                                                                                                                                                                                                                                                          </t>
  </si>
  <si>
    <t>2696</t>
  </si>
  <si>
    <t xml:space="preserve">ENCANADOR OU BOMBEIRO HIDRAULICO (HORISTA)                                                                                                                                                                                                                                                                                                                                                                                                                                                                </t>
  </si>
  <si>
    <t xml:space="preserve">CABIDE/GANCHO DE BANHEIRO SIMPLES EM METAL CROMADO                                                                                                                                                                                                                                                                                                                                                                                                                                                        </t>
  </si>
  <si>
    <t>O.11.000.068511</t>
  </si>
  <si>
    <t>Regulador de alta pressão, vazão 9 kg; ref. 76510/3 fabricação Aliança ou equivalente</t>
  </si>
  <si>
    <t>1163</t>
  </si>
  <si>
    <t xml:space="preserve">CAP OU TAMPAO DE FERRO GALVANIZADO, COM ROSCA BSP, DE 3/4"                                                                                                                                                                                                                                                                                                                                                                                                                                                </t>
  </si>
  <si>
    <t>11267</t>
  </si>
  <si>
    <t xml:space="preserve">ARRUELA LISA, REDONDA, DE LATAO POLIDO, DIAMETRO NOMINAL 5/8", DIAMETRO EXTERNO = 34 MM, DIAMETRO DO FURO = 17 MM, ESPESSURA = *2,5* MM                                                                                                                                                                                                                                                                                                                                                                   </t>
  </si>
  <si>
    <t>39997</t>
  </si>
  <si>
    <t xml:space="preserve">PORCA ZINCADA, SEXTAVADA, DIAMETRO 1/4"                                                                                                                                                                                                                                                                                                                                                                                                                                                                   </t>
  </si>
  <si>
    <t>39996</t>
  </si>
  <si>
    <t>88247</t>
  </si>
  <si>
    <t>AUXILIAR DE ELETRICISTA COM ENCARGOS COMPLEMENTARES</t>
  </si>
  <si>
    <t>P.17.000.092764</t>
  </si>
  <si>
    <t>Central alarme microprocessada para até 125 zonas, ref. FP-01 da Gevi Gamma ou equivalente</t>
  </si>
  <si>
    <t>P.17.000.030538</t>
  </si>
  <si>
    <t>Painel repetidor de detecção e alarme de incêndio tipo endereçável</t>
  </si>
  <si>
    <t>88266</t>
  </si>
  <si>
    <t>ELETROTÉCNICO COM ENCARGOS COMPLEMENTARES</t>
  </si>
  <si>
    <t>88317</t>
  </si>
  <si>
    <t>SOLDADOR COM ENCARGOS COMPLEMENTARES</t>
  </si>
  <si>
    <t>37558</t>
  </si>
  <si>
    <t xml:space="preserve">PLACA DE SINALIZACAO DE SEGURANCA CONTRA INCENDIO, FOTOLUMINESCENTE, RETANGULAR, *20 X 40* CM, EM PVC *2* MM ANTI-CHAMAS (SIMBOLOS, CORES E PICTOGRAMAS CONFORME NBR 16820)                                                                                                                                                                                                                                                                                                                               </t>
  </si>
  <si>
    <t>88239</t>
  </si>
  <si>
    <t>AJUDANTE DE CARPINTEIRO COM ENCARGOS COMPLEMENTARES</t>
  </si>
  <si>
    <t>39445</t>
  </si>
  <si>
    <t xml:space="preserve">DISPOSITIVO DR, 2 POLOS, SENSIBILIDADE DE 30 MA, CORRENTE DE 25 A, TIPO AC                                                                                                                                                                                                                                                                                                                                                                                                                                </t>
  </si>
  <si>
    <t>1571</t>
  </si>
  <si>
    <t xml:space="preserve">TERMINAL A COMPRESSAO EM COBRE ESTANHADO PARA CABO 4 MM2, 1 FURO E 1 COMPRESSAO, PARA PARAFUSO DE FIXACAO M5                                                                                                                                                                                                                                                                                                                                                                                              </t>
  </si>
  <si>
    <t>39471</t>
  </si>
  <si>
    <t xml:space="preserve">DISPOSITIVO DPS CLASSE II, 1 POLO, TENSAO MAXIMA DE 275 V, CORRENTE MAXIMA DE *45* KA (TIPO AC)                                                                                                                                                                                                                                                                                                                                                                                                           </t>
  </si>
  <si>
    <t>39472</t>
  </si>
  <si>
    <t xml:space="preserve">DISPOSITIVO DPS CLASSE II, 1 POLO, TENSAO MAXIMA DE 275 V, CORRENTE MAXIMA DE *90* KA (TIPO AC)                                                                                                                                                                                                                                                                                                                                                                                                           </t>
  </si>
  <si>
    <t>2504</t>
  </si>
  <si>
    <t xml:space="preserve">ELETRODUTO FLEXIVEL, EM FITA DE ACO GALVANIZADO, REVESTIDO COM PVC PRETO, DIAMETRO EXTERNO DE 25 MM, DN = 3/4", TIPO SEALTUBO                                                                                                                                                                                                                                                                                                                                                                             </t>
  </si>
  <si>
    <t>91170</t>
  </si>
  <si>
    <t>FIXAÇÃO DE TUBOS HORIZONTAIS DE PVC ÁGUA, PVC ESGOTO, PVC ÁGUA PLUVIAL, CPVC, PPR, COBRE OU AÇO, DIÂMETROS MENORES OU IGUAIS A 40 MM, COM ABRAÇADEIRA METÁLICA RÍGIDA TIPO U PERFIL 1 1/4", FIXADA EM PERFILADO EM LAJE. AF_09/2023_PS</t>
  </si>
  <si>
    <t>P.04.000.062056</t>
  </si>
  <si>
    <t>Eletrocalha lisa galvanizada a fogo, 150x100mm</t>
  </si>
  <si>
    <t>P.04.000.062172</t>
  </si>
  <si>
    <t>Tampa encaixe para eletrocalha galvanizada a fogo, L= 150mm</t>
  </si>
  <si>
    <t>96562</t>
  </si>
  <si>
    <t>SUPORTE PARA ELETROCALHA LISA OU PERFURADA EM AÇO GALVANIZADO, LARGURA 400 MM, EM PERFILADO COM COMPRIMENTO DE 45 CM FIXADO EM LAJE, POR METRO DE ELETROCALHA FIXADA. AF_09/2023</t>
  </si>
  <si>
    <t>38091</t>
  </si>
  <si>
    <t xml:space="preserve">ESPELHO / PLACA CEGA 4" X 2", PARA INSTALACAO DE TOMADAS E INTERRUPTORES                                                                                                                                                                                                                                                                                                                                                                                                                                  </t>
  </si>
  <si>
    <t>91946</t>
  </si>
  <si>
    <t>SUPORTE PARAFUSADO COM PLACA DE ENCAIXE 4" X 2" MÉDIO (1,30 M DO PISO) PARA PONTO ELÉTRICO - FORNECIMENTO E INSTALAÇÃO. AF_03/2023</t>
  </si>
  <si>
    <t>P.17.000.031490</t>
  </si>
  <si>
    <t>Switch Gigabit 24 portas 10/100/1000 Base TX Layer 2 mínimo com porta de saída em fibra</t>
  </si>
  <si>
    <t>P.17.000.030518</t>
  </si>
  <si>
    <t>Guia organizadora de cabos para rack, 19´ 1 U</t>
  </si>
  <si>
    <t>P.17.000.030581</t>
  </si>
  <si>
    <t>Bandeja deslizante para Rack de 19" padrão, com profundidade de 770 mm</t>
  </si>
  <si>
    <t>1578</t>
  </si>
  <si>
    <t xml:space="preserve">TERMINAL A COMPRESSAO EM COBRE ESTANHADO PARA CABO 50 MM2, 1 FURO E 1 COMPRESSAO, PARA PARAFUSO DE FIXACAO M8                                                                                                                                                                                                                                                                                                                                                                                             </t>
  </si>
  <si>
    <t>P.04.000.062039</t>
  </si>
  <si>
    <t>Eletrocalha lisa galvanizada a fogo, 100x50mm</t>
  </si>
  <si>
    <t>P.04.000.062171</t>
  </si>
  <si>
    <t>Tampa encaixe para eletrocalha galvanizada a fogo, L= 100mm</t>
  </si>
  <si>
    <t>2501</t>
  </si>
  <si>
    <t xml:space="preserve">ELETRODUTO FLEXIVEL, EM FITA DE ACO GALVANIZADO, REVESTIDO COM PVC PRETO, DIAMETRO EXTERNO DE 32 MM, DN = 1", TIPO SEALTUBO                                                                                                                                                                                                                                                                                                                                                                               </t>
  </si>
  <si>
    <t>P.04.000.042174</t>
  </si>
  <si>
    <t>Eletroduto com costura galvanizado eletroliticamente, DN = 4´ - NBR13057</t>
  </si>
  <si>
    <t>2437</t>
  </si>
  <si>
    <t xml:space="preserve">MONTADOR DE MAQUINAS (HORISTA)                                                                                                                                                                                                                                                                                                                                                                                                                                                                            </t>
  </si>
  <si>
    <t>N.06.000.050298</t>
  </si>
  <si>
    <t>Coifa em aço inoxidável com filtro e exaustor axial - área de 3,01 até 7,50 m²</t>
  </si>
  <si>
    <t>P.19.000.049569</t>
  </si>
  <si>
    <t>Alca pré-formada estai para cabo de aço 3/8´</t>
  </si>
  <si>
    <t>E.03.000.049540</t>
  </si>
  <si>
    <t>Arruela quadrada 100 x 100 x 5 mm com furo de 18 mm</t>
  </si>
  <si>
    <t>E.03.000.049539</t>
  </si>
  <si>
    <t>Arruela quadrada de 50 mm com furo de 18 mm</t>
  </si>
  <si>
    <t>P.19.000.049567</t>
  </si>
  <si>
    <t>Chapa para estai 8 x 76 x 60 x 70 mm 45°</t>
  </si>
  <si>
    <t>P.19.000.040501</t>
  </si>
  <si>
    <t>Isolador tipo castanha de 85x90mm</t>
  </si>
  <si>
    <t>E.03.000.049552</t>
  </si>
  <si>
    <t>Parafuso cabeça quadrada M16 x 300 mm</t>
  </si>
  <si>
    <t>P.19.000.049568</t>
  </si>
  <si>
    <t>Sapatilha para cabo de aço de 3/8´</t>
  </si>
  <si>
    <t>P.19.000.044305</t>
  </si>
  <si>
    <t>Caixa de equalização com barra cobre 6mm, embutir, chapa de aço com pintura esmaltada, de 200x200mm e tampa, uso interno, ref. Tel-901 Termotécnica ou equivalente</t>
  </si>
  <si>
    <t>P.19.000.048073</t>
  </si>
  <si>
    <t>Kit solda com cartucho para solda exotérmica nº 150 a 250</t>
  </si>
  <si>
    <t>32</t>
  </si>
  <si>
    <t>1106</t>
  </si>
  <si>
    <t>1347</t>
  </si>
  <si>
    <t>3731</t>
  </si>
  <si>
    <t>3768</t>
  </si>
  <si>
    <t>B.05.000.020522</t>
  </si>
  <si>
    <t>Pedrisco</t>
  </si>
  <si>
    <t>40304</t>
  </si>
  <si>
    <t>4415</t>
  </si>
  <si>
    <t>H.13.000.069565</t>
  </si>
  <si>
    <t>Solda eletrolítica tipo Smaw-AWS 6013 eletrodos esp. 2,5/3,25/4,0mm; ref. ESAB, LINCOLN, WELD ou equivalente</t>
  </si>
  <si>
    <t>43648</t>
  </si>
  <si>
    <t>21014</t>
  </si>
  <si>
    <t>21015</t>
  </si>
  <si>
    <t>88238</t>
  </si>
  <si>
    <t>AJUDANTE DE ARMADOR COM ENCARGOS COMPLEMENTARES</t>
  </si>
  <si>
    <t>100301</t>
  </si>
  <si>
    <t>AJUDANTE DE PINTOR COM ENCARGOS COMPLEMENTARES</t>
  </si>
  <si>
    <t>88245</t>
  </si>
  <si>
    <t>ARMADOR COM ENCARGOS COMPLEMENTARES</t>
  </si>
  <si>
    <t>102867</t>
  </si>
  <si>
    <t>MÁQUINA SOLDA ARCO COM PISTOLA DE SOLDAGEM PARA STUD BOLT DE 5 MM A 22 MM - MATERIAIS NA OPERAÇÃO. AF_05/2023</t>
  </si>
  <si>
    <t>11795</t>
  </si>
  <si>
    <t>1340</t>
  </si>
  <si>
    <t xml:space="preserve">CHAPA DE LAMINADO MELAMINICO, LISO FOSCO, DE 1,25 X 3,08 METROS, ESPESSURA = 0,8 MILIMETROS                                                                                                                                                                                                                                                                                                                                                                                                               </t>
  </si>
  <si>
    <t>34660</t>
  </si>
  <si>
    <t>1339</t>
  </si>
  <si>
    <t xml:space="preserve">COLA A BASE DE RESINA SINTETICA PARA CHAPA DE LAMINADO MELAMINICO E OUTROS                                                                                                                                                                                                                                                                                                                                                                                                                                </t>
  </si>
  <si>
    <t>COTAÇÃO</t>
  </si>
  <si>
    <t>UNIDADE</t>
  </si>
  <si>
    <t>Custo Total C/ BDI</t>
  </si>
  <si>
    <t>UNIDADE DE TRATAMENTO</t>
  </si>
  <si>
    <t>ALVENARIA DE VEDAÇÃO</t>
  </si>
  <si>
    <t>98459</t>
  </si>
  <si>
    <t>101509</t>
  </si>
  <si>
    <t>ENTRADA DE ENERGIA ELÉTRICA, AÉREA, TRIFÁSICA, COM CAIXA DE EMBUTIR, CABO DE 10 MM2 E DISJUNTOR DIN 50A (NÃO INCLUSO O POSTE DE CONCRETO). AF_07/2020_PS</t>
  </si>
  <si>
    <t xml:space="preserve"> LIGAÇÃO PROVISÓRIA DE ÁGUA E ESGOTO</t>
  </si>
  <si>
    <t xml:space="preserve"> (UN)</t>
  </si>
  <si>
    <t>99059</t>
  </si>
  <si>
    <t>98525</t>
  </si>
  <si>
    <t>FNDE 52</t>
  </si>
  <si>
    <t xml:space="preserve"> ADMINISTRAÇÃO LOCAL</t>
  </si>
  <si>
    <t xml:space="preserve"> LOCACAO DE CONTAINER 2,30 X 6,00 M, ALT. 2,50 M, PARA ESCRITORIO, SEM DIVISORIAS INTERNAS E SEM SANITARIO (NAO INCLUI MOBILIZACAO/DESMOBILIZACAO) </t>
  </si>
  <si>
    <t>(MÊS)</t>
  </si>
  <si>
    <t xml:space="preserve"> LOCACAO DE CONTAINER 2,30 X 6,00 M, ALT. 2,50 M, COM 1 SANITARIO, PARA ESCRITORIO, COMPLETO, SEM DIVISORIAS INTERNAS (NAO INCLUI MOBILIZACAO/DESMOBILIZACAO) </t>
  </si>
  <si>
    <t xml:space="preserve"> LOCACAO DE CONTAINER 2,30 X 6,00 M, ALT. 2,50 M, PARA SANITARIO, COM 4 BACIAS, 8 CHUVEIROS,1 LAVATORIO E 1 MICTORIO (NAO INCLUI MOBILIZACAO/DESMOBILIZACAO) </t>
  </si>
  <si>
    <t>96521</t>
  </si>
  <si>
    <t>ESCAVAÇÃO MECANIZADA PARA BLOCO DE COROAMENTO OU SAPATA COM RETROESCAVADEIRA (INCLUINDO ESCAVAÇÃO PARA COLOCAÇÃO DE FÔRMAS). AF_01/2024</t>
  </si>
  <si>
    <t>94318</t>
  </si>
  <si>
    <t>ATERRO MECANIZADO DE VALA COM RETROESCAVADEIRA (CAPACIDADE DA CAÇAMBA DA RETRO: 0,26 M³ / POTÊNCIA: 88 HP), LARGURA ATÉ 1,5 M, PROFUNDIDADE DE 1,5 A 3,0 M, COM SOLO ARGILO-ARENOSO. AF_08/2023</t>
  </si>
  <si>
    <t>96525</t>
  </si>
  <si>
    <t>ESCAVAÇÃO MECANIZADA PARA VIGA BALDRAME OU SAPATA CORRIDA COM MINI-ESCAVADEIRA (INCLUINDO ESCAVAÇÃO PARA COLOCAÇÃO DE FÔRMAS). AF_01/2024</t>
  </si>
  <si>
    <t>RESERVATÓRIO</t>
  </si>
  <si>
    <t>ESTUTURA METÁLICA</t>
  </si>
  <si>
    <t>MURO</t>
  </si>
  <si>
    <t>02.04</t>
  </si>
  <si>
    <t>02.04.01</t>
  </si>
  <si>
    <t>02.04.02</t>
  </si>
  <si>
    <t>02.04.03</t>
  </si>
  <si>
    <t>02.04.04</t>
  </si>
  <si>
    <t>02.04.05</t>
  </si>
  <si>
    <t>100897</t>
  </si>
  <si>
    <t>ESTACA ESCAVADA MECANICAMENTE, SEM FLUIDO ESTABILIZANTE, COM 40CM DE DIÂMETRO, CONCRETO LANÇADO POR CAMINHÃO BETONEIRA (EXCLUSIVE MOBILIZAÇÃO E DESMOBILIZAÇÃO). AF_01/2020_PA</t>
  </si>
  <si>
    <t>FNDE 236</t>
  </si>
  <si>
    <t xml:space="preserve"> ESTACA ESCAVADA MECANICAMENTE, SEM FLUIDO ESTABILIZANTE, COM 40CM DE DIÂMETRO, CONCRETO LANÇADO POR CAMINHÃO BETONEIRA (EXCLUSIVE MOBILIZAÇÃO E DESMOBILIZAÇÃO) - MURO </t>
  </si>
  <si>
    <t>(M)</t>
  </si>
  <si>
    <t>FNDE 237</t>
  </si>
  <si>
    <t xml:space="preserve"> ESTACA ESCAVADA MECANICAMENTE, SEM FLUIDO ESTABILIZANTE, COM 40CM DE DIÂMETRO, CONCRETO LANÇADO POR CAMINHÃO BETONEIRA (EXCLUSIVE MOBILIZAÇÃO E DESMOBILIZAÇÃO).  RESERVATÓRIO </t>
  </si>
  <si>
    <t>FNDE 238</t>
  </si>
  <si>
    <t xml:space="preserve"> ESTACA ESCAVADA MECANICAMENTE, SEM FLUIDO ESTABILIZANTE, COM 40CM DE DIÂMETRO, CONCRETO LANÇADO POR CAMINHÃO BETONEIRA (EXCLUSIVE MOBILIZAÇÃO E DESMOBILIZAÇÃO) - ESTRUTURA METÁLICA</t>
  </si>
  <si>
    <t>CONCRETO ARMADO PARA BLOCOS</t>
  </si>
  <si>
    <t>96544</t>
  </si>
  <si>
    <t>ARMAÇÃO DE BLOCO UTILIZANDO AÇO CA-50 DE 6,3 MM - MONTAGEM. AF_01/2024</t>
  </si>
  <si>
    <t>96545</t>
  </si>
  <si>
    <t>ARMAÇÃO DE BLOCO UTILIZANDO AÇO CA-50 DE 8 MM - MONTAGEM. AF_01/2024</t>
  </si>
  <si>
    <t>104921</t>
  </si>
  <si>
    <t>ARMAÇÃO DE BLOCO, SAPATA ISOLADA, VIGA BALDRAME E SAPATA CORRIDA UTILIZANDO AÇO CA-50 DE 16 MM - MONTAGEM. AF_01/2024</t>
  </si>
  <si>
    <t>104922</t>
  </si>
  <si>
    <t>ARMAÇÃO DE BLOCO, SAPATA ISOLADA E SAPATA CORRIDA UTILIZANDO AÇO CA-50 DE 20 MM - MONTAGEM. AF_01/2024</t>
  </si>
  <si>
    <t>CONCRETO ARMADO PARA FUNDAÇÕES - BLOCOS - MURO</t>
  </si>
  <si>
    <t>CONCRETO ARMADO PARA FUNDAÇÕES - BLOCOS - RESERVATÓRIO</t>
  </si>
  <si>
    <t>CONCRETO ARMADO PARA FUNDAÇÕES - BLOCOS - METÁLICA</t>
  </si>
  <si>
    <t>94968</t>
  </si>
  <si>
    <t>CONCRETO MAGRO PARA LASTRO, TRAÇO 1:4,5:4,5 (EM MASSA SECA DE CIMENTO/ AREIA MÉDIA/ BRITA 1) - PREPARO MECÂNICO COM BETONEIRA 600 L. AF_05/2021</t>
  </si>
  <si>
    <t>96536</t>
  </si>
  <si>
    <t>FABRICAÇÃO, MONTAGEM E DESMONTAGEM DE FÔRMA PARA VIGA BALDRAME, EM MADEIRA SERRADA, E=25 MM, 4 UTILIZAÇÕES. AF_01/2024</t>
  </si>
  <si>
    <t>CONCRETO ARMADO PARA FUNDAÇÕES - VIGAS BALDRAMES - MURO</t>
  </si>
  <si>
    <t>CONCRETO ARMADO PARA FUNDAÇÕES - VIGAS BALDRAMES - RESERVATÓRIO</t>
  </si>
  <si>
    <t>CONCRETO ARMADO - RADIER - RESERVATÓRIO</t>
  </si>
  <si>
    <t>97086</t>
  </si>
  <si>
    <t>FABRICAÇÃO, MONTAGEM E DESMONTAGEM DE FORMA PARA RADIER, PISO DE CONCRETO OU LAJE SOBRE SOLO, EM MADEIRA SERRADA, 4 UTILIZAÇÕES. AF_09/2021</t>
  </si>
  <si>
    <t>97096</t>
  </si>
  <si>
    <t>CONCRETAGEM DE RADIER, PISO DE CONCRETO OU LAJE SOBRE SOLO, FCK 30 MPA - LANÇAMENTO, ADENSAMENTO E ACABAMENTO. AF_09/2021</t>
  </si>
  <si>
    <t>03.06</t>
  </si>
  <si>
    <t>03.07</t>
  </si>
  <si>
    <t>03.08</t>
  </si>
  <si>
    <t>03.09</t>
  </si>
  <si>
    <t>CONCRETO ARMADO PARA FUNDAÇÕES - VIGAS BALDRAMES - METÁLICA</t>
  </si>
  <si>
    <t>03.10</t>
  </si>
  <si>
    <t>92764</t>
  </si>
  <si>
    <t>ARMAÇÃO DE PILAR OU VIGA DE ESTRUTURA CONVENCIONAL DE CONCRETO ARMADO UTILIZANDO AÇO CA-50 DE 16,0 MM - MONTAGEM. AF_06/2022</t>
  </si>
  <si>
    <t>92765</t>
  </si>
  <si>
    <t>ARMAÇÃO DE PILAR OU VIGA DE ESTRUTURA CONVENCIONAL DE CONCRETO ARMADO UTILIZANDO AÇO CA-50 DE 20,0 MM - MONTAGEM. AF_06/2022</t>
  </si>
  <si>
    <t>FNDE 239</t>
  </si>
  <si>
    <t xml:space="preserve"> CONCRETAGEM DE PILARES, FCK = 30 MPA, COM USO DE BOMBA - LANÇAMENTO, ADENSAMENTO E ACABAMENTO.</t>
  </si>
  <si>
    <t xml:space="preserve"> (M3)</t>
  </si>
  <si>
    <t>04.01.06</t>
  </si>
  <si>
    <t>04.01.07</t>
  </si>
  <si>
    <t>04.01.08</t>
  </si>
  <si>
    <t>CONCRETO ARMADO - PILARES - MURO</t>
  </si>
  <si>
    <t>CONCRETO ARMADO - PILARES E VIGAS- RESERVATÓRIO</t>
  </si>
  <si>
    <t>92479</t>
  </si>
  <si>
    <t>MONTAGEM E DESMONTAGEM DE FÔRMA DE VIGA, ESCORAMENTO COM GARFO DE MADEIRA, PÉ-DIREITO SIMPLES, EM CHAPA DE MADEIRA PLASTIFICADA, 18 UTILIZAÇÕES. AF_09/2020</t>
  </si>
  <si>
    <t>92766</t>
  </si>
  <si>
    <t>ARMAÇÃO DE PILAR OU VIGA DE ESTRUTURA CONVENCIONAL DE CONCRETO ARMADO UTILIZANDO AÇO CA-50 DE 25,0 MM - MONTAGEM. AF_06/2022</t>
  </si>
  <si>
    <t>FNDE 240</t>
  </si>
  <si>
    <t>CONCRETO ARMADO - VIGAS - MURO</t>
  </si>
  <si>
    <t>92526</t>
  </si>
  <si>
    <t>MONTAGEM E DESMONTAGEM DE FÔRMA DE LAJE MACIÇA, PÉ-DIREITO SIMPLES, EM CHAPA DE MADEIRA COMPENSADA PLASTIFICADA, 10 UTILIZAÇÕES. AF_09/2020</t>
  </si>
  <si>
    <t>97113</t>
  </si>
  <si>
    <t>APLICAÇÃO DE LONA PLÁSTICA PARA EXECUÇÃO DE PAVIMENTOS DE CONCRETO. AF_04/2022</t>
  </si>
  <si>
    <t>97088</t>
  </si>
  <si>
    <t>ARMAÇÃO PARA EXECUÇÃO DE RADIER, PISO DE CONCRETO OU LAJE SOBRE SOLO, COM USO DE TELA Q-92. AF_09/2021</t>
  </si>
  <si>
    <t>101747</t>
  </si>
  <si>
    <t>PISO EM CONCRETO 20 MPA PREPARO MECÂNICO, ESPESSURA 7CM. AF_09/2020</t>
  </si>
  <si>
    <t>100324</t>
  </si>
  <si>
    <t>LASTRO COM MATERIAL GRANULAR (PEDRA BRITADA N.1 E PEDRA BRITADA N.2), APLICADO EM PISOS OU LAJES SOBRE SOLO, ESPESSURA DE *10 CM*. AF_01/2024</t>
  </si>
  <si>
    <t>CONCRETO ARMADO - LAJE</t>
  </si>
  <si>
    <t>CONCRETO ARMADO - LAJE - MURO</t>
  </si>
  <si>
    <t>92514</t>
  </si>
  <si>
    <t>MONTAGEM E DESMONTAGEM DE FÔRMA DE LAJE MACIÇA, PÉ-DIREITO SIMPLES, EM CHAPA DE MADEIRA COMPENSADA RESINADA, 4 UTILIZAÇÕES. AF_09/2020</t>
  </si>
  <si>
    <t>92768</t>
  </si>
  <si>
    <t>ARMAÇÃO DE LAJE DE ESTRUTURA CONVENCIONAL DE CONCRETO ARMADO UTILIZANDO AÇO CA-60 DE 5,0 MM - MONTAGEM. AF_06/2022</t>
  </si>
  <si>
    <t>CONCRETO ARMADO - LAJE - RESERVATÓRIO</t>
  </si>
  <si>
    <t>92770</t>
  </si>
  <si>
    <t>ARMAÇÃO DE LAJE DE ESTRUTURA CONVENCIONAL DE CONCRETO ARMADO UTILIZANDO AÇO CA-50 DE 8,0 MM - MONTAGEM. AF_06/2022</t>
  </si>
  <si>
    <t>PISO DE CONCRETO</t>
  </si>
  <si>
    <t>PAVIMENTAÇÃO INTERNA - PISO DE CONCRETO 7 CM</t>
  </si>
  <si>
    <t>PAVIMENTAÇÃO EXTERNA - CALÇADA - PISO DE CONCRETO 7 CM</t>
  </si>
  <si>
    <t>04.09</t>
  </si>
  <si>
    <t>04.09.01</t>
  </si>
  <si>
    <t>04.09.02</t>
  </si>
  <si>
    <t>04.09.03</t>
  </si>
  <si>
    <t>04.10</t>
  </si>
  <si>
    <t>04.10.01</t>
  </si>
  <si>
    <t>04.10.02</t>
  </si>
  <si>
    <t>04.10.03</t>
  </si>
  <si>
    <t>04.11</t>
  </si>
  <si>
    <t>04.11.01</t>
  </si>
  <si>
    <t>04.12</t>
  </si>
  <si>
    <t>04.12.01</t>
  </si>
  <si>
    <t>04.07.05</t>
  </si>
  <si>
    <t>04.04.05</t>
  </si>
  <si>
    <t>04.04.06</t>
  </si>
  <si>
    <t>04.04.07</t>
  </si>
  <si>
    <t>04.04.08</t>
  </si>
  <si>
    <t>04.04.09</t>
  </si>
  <si>
    <t>04.04.10</t>
  </si>
  <si>
    <t>04.03.02</t>
  </si>
  <si>
    <t>04.03.03</t>
  </si>
  <si>
    <t>04.03.04</t>
  </si>
  <si>
    <t>03.06.01</t>
  </si>
  <si>
    <t>03.06.02</t>
  </si>
  <si>
    <t>03.06.03</t>
  </si>
  <si>
    <t>03.06.04</t>
  </si>
  <si>
    <t>03.06.05</t>
  </si>
  <si>
    <t>03.06.06</t>
  </si>
  <si>
    <t>03.06.07</t>
  </si>
  <si>
    <t>03.06.08</t>
  </si>
  <si>
    <t>03.06.09</t>
  </si>
  <si>
    <t>03.06.10</t>
  </si>
  <si>
    <t>03.07.01</t>
  </si>
  <si>
    <t>03.07.02</t>
  </si>
  <si>
    <t>03.07.03</t>
  </si>
  <si>
    <t>03.07.04</t>
  </si>
  <si>
    <t>03.07.05</t>
  </si>
  <si>
    <t>03.07.06</t>
  </si>
  <si>
    <t>03.08.01</t>
  </si>
  <si>
    <t>03.08.06</t>
  </si>
  <si>
    <t>03.08.02</t>
  </si>
  <si>
    <t>03.08.03</t>
  </si>
  <si>
    <t>03.08.04</t>
  </si>
  <si>
    <t>03.08.05</t>
  </si>
  <si>
    <t>03.08.07</t>
  </si>
  <si>
    <t>03.08.08</t>
  </si>
  <si>
    <t>03.09.01</t>
  </si>
  <si>
    <t>03.09.02</t>
  </si>
  <si>
    <t>03.09.03</t>
  </si>
  <si>
    <t>03.10.01</t>
  </si>
  <si>
    <t>03.10.02</t>
  </si>
  <si>
    <t>03.10.03</t>
  </si>
  <si>
    <t>03.10.04</t>
  </si>
  <si>
    <t>03.10.05</t>
  </si>
  <si>
    <t>03.05.05</t>
  </si>
  <si>
    <t>03.05.06</t>
  </si>
  <si>
    <t>03.02.09</t>
  </si>
  <si>
    <t>03.02.10</t>
  </si>
  <si>
    <t>CONCRETO ARMADO PARA FUNDAÇÕES - VIGAS BALDRAMES</t>
  </si>
  <si>
    <t>04.12.01.01</t>
  </si>
  <si>
    <t>04.12.01.02</t>
  </si>
  <si>
    <t>04.12.01.03</t>
  </si>
  <si>
    <t>04.12.01.04</t>
  </si>
  <si>
    <t>103327</t>
  </si>
  <si>
    <t>ALVENARIA DE VEDAÇÃO DE BLOCOS CERÂMICOS FURADOS NA VERTICAL DE 19X19X39 CM (ESPESSURA 19 CM) E ARGAMASSA DE ASSENTAMENTO COM PREPARO MANUAL. AF_12/2021</t>
  </si>
  <si>
    <t>FIXAÇÃO (ENCUNHAMENTO) DE ALVENARIA DE VEDAÇÃO COM ARGAMASSA APLICADA COM COLHER. AF_03/2016</t>
  </si>
  <si>
    <t>FNDE 63</t>
  </si>
  <si>
    <t xml:space="preserve"> INSTALAÇÃO DE BOX DE VIDRO TEMPERADO, E = 10 MM, ENCAIXADO EM PERFIL U </t>
  </si>
  <si>
    <t>(M2)</t>
  </si>
  <si>
    <t>FNDE 62</t>
  </si>
  <si>
    <t xml:space="preserve"> FECHAMENTO EM PLACA CIMENTÍCIA, ESPESSURA 10 MM </t>
  </si>
  <si>
    <t>ALVENARIA DE VEDAÇÃO - MURO</t>
  </si>
  <si>
    <t>FNDE 130</t>
  </si>
  <si>
    <t xml:space="preserve"> PM1 - KIT DE PORTA DE MADEIRA FRISADA, SEMI-OCA (LEVE OU MÉDIA), PADRÃO MÉDIO, 80X210CM, ESPESSURA DE 3,5CM, ITENS INCLUSOS: DOBRADIÇAS, MONTAGEM E INSTALAÇÃO DE BATENTE, FECHADURA COM EXECUÇÃO DO FURO - FORNECIMENTO E INSTALAÇÃO</t>
  </si>
  <si>
    <t>FNDE 131</t>
  </si>
  <si>
    <t xml:space="preserve"> PM2 - KIT DE PORTA DE MADEIRA TIPO VENEZIANA, 80X210CM (ESPESSURA DE 3CM), PADRÃO MÉDIO, ITENS INCLUSOS: DOBRADIÇAS, MONTAGEM E INSTALAÇÃO DE BATENTE, FECHADURA COM EXECUÇÃO DO FURO - FORNECIMENTO E INSTALAÇÃO. </t>
  </si>
  <si>
    <t>(UN)</t>
  </si>
  <si>
    <t>FNDE 132</t>
  </si>
  <si>
    <t xml:space="preserve"> PM3 - KIT DE PORTA DE MADEIRA FRISADA, SEMI-OCA (LEVE OU MÉDIA), PADRÃO MÉDIO, 80X210CM, ESPESSURA DE 3,5CM, ITENS INCLUSOS: DOBRADIÇAS, MONTAGEM E INSTALAÇÃO DE BATENTE, FECHADURA COM EXECUÇÃO DO FURO - FORNECIMENTO E INSTALAÇÃO</t>
  </si>
  <si>
    <t>FNDE 133</t>
  </si>
  <si>
    <t xml:space="preserve"> INSTALAÇÃO DE VIDRO LISO INCOLOR ESQUADRIA PM3 , E = 6 MM, EM ESQUADRIA DE MADEIRA, FIXADO COM BAGUETE </t>
  </si>
  <si>
    <t xml:space="preserve"> CHAPA METÁLICA (ALUMÍNIO) 0,90 M X 0,40 M, ESPESSURA 1 MM PARA AS PORTAS</t>
  </si>
  <si>
    <t>FNDE 134</t>
  </si>
  <si>
    <t xml:space="preserve"> PORTA DE ABRIR - PA1 - 100 X 210 CM EM CHAPA DE ALUMÍNIO, TIPO VENEZIANA COM GUARNIÇÃO, FIXAÇÃO COM PARAFUSOS - FORNECIMENTO E INSTALAÇÃO - CONFORME PROJETO DE ESQUADRIAS </t>
  </si>
  <si>
    <t>FNDE 135</t>
  </si>
  <si>
    <t xml:space="preserve"> PORTA DE ABRIR - PA2 - 90 X 210 CM EM CHAPA DE ALUMÍNIO, TIPO VENEZIANA COM GUARNIÇÃO, FIXAÇÃO COM PARAFUSOS - FORNECIMENTO E INSTALAÇÃO - CONFORME PROJETO DE ESQUADRIAS </t>
  </si>
  <si>
    <t>FNDE 136</t>
  </si>
  <si>
    <t xml:space="preserve"> PORTA DE ABRIR - PA3 - 90 X 210 CM EM CHAPA DE ALUMÍNIO, TIPO VENEZIANA COM GUARNIÇÃO, FIXAÇÃO COM PARAFUSOS - FORNECIMENTO E INSTALAÇÃO - CONFORME PROJETO DE ESQUADRIAS</t>
  </si>
  <si>
    <t xml:space="preserve"> (M2)</t>
  </si>
  <si>
    <t>FNDE 137</t>
  </si>
  <si>
    <t xml:space="preserve"> PORTA DE ABRIR - PA4 - 80 X 165 CM EM CHAPA DE ALUMÍNIO, TIPO VENEZIANA COM GUARNIÇÃO, FIXAÇÃO COM PARAFUSOS - FORNECIMENTO E INSTALAÇÃO - CONFORME PROJETO DE ESQUADRIAS</t>
  </si>
  <si>
    <t>FNDE 138</t>
  </si>
  <si>
    <t xml:space="preserve"> PORTA DE ABRIR - PA5 - 70 X 165 CM EM CHAPA DE ALUMÍNIO, TIPO VENEZIANA COM GUARNIÇÃO, FIXAÇÃO COM PARAFUSOS - FORNECIMENTO E INSTALAÇÃO - CONFORME PROJETO DE ESQUADRIAS</t>
  </si>
  <si>
    <t>FNDE 139</t>
  </si>
  <si>
    <t xml:space="preserve"> PORTA DE ABRIR - PA6 - 170 X 215 + 70 CM EM CHAPA DE ALUMÍNIO COM BANDEIRA E VIDRO - CONFORME PROJETO DE ESQUADRIAS, INCLUSIVE FERRAGENS E VIDRO MONOLÍTICO </t>
  </si>
  <si>
    <t>FNDE 140</t>
  </si>
  <si>
    <t xml:space="preserve"> PORTA DE CORRER - PA7 - 420 X 215 + 70 CM EM CHAPA DE ALUMÍNIO COM BANDEIRA E VIDRO - CONFORME PROJETO DE ESQUADRIAS, INCLUSIVE FERRAGENS E VIDRO </t>
  </si>
  <si>
    <t>FNDE 141</t>
  </si>
  <si>
    <t xml:space="preserve"> PORTA DE CORRER - PA8 - 210 X 215 + 70 CM EM CHAPA DE ALUMÍNIO COM BANDEIRA E VIDRO - CONFORME PROJETO DE ESQUADRIAS, INCLUSIVE FERRAGENS E VIDRO </t>
  </si>
  <si>
    <t>FNDE 142</t>
  </si>
  <si>
    <t xml:space="preserve"> PORTA DE ABRIR - PA9 - 120 X 210 + 65 CM EM CHAPA DE ALUMÍNIO COM BANDEIRA E VENEZIANA - CONFORME PROJETO DE ESQUADRIAS, INCLUSIVE FERRAGENS</t>
  </si>
  <si>
    <t>FNDE 143</t>
  </si>
  <si>
    <t xml:space="preserve"> PORTA DE CORRER - PA10 - 175 X 230 CM EM CHAPA DE ALUMÍNIO COM VENEZIANA - CONFORME PROJETO DE ESQUADRIAS, INCLUSIVE FERRAGENS </t>
  </si>
  <si>
    <t>FNDE 144</t>
  </si>
  <si>
    <t xml:space="preserve"> PORTA DE CORRER - PA11- 230 X 240 CM EM CHAPA DE ALUMÍNIO COM VENEZIANA - CONFORME PROJETO DE ESQUADRIAS, INCLUSIVE FERRAGENS </t>
  </si>
  <si>
    <t>FNDE 145</t>
  </si>
  <si>
    <t xml:space="preserve"> JANELA DE ALUMÍNIO - JA-1 - 210 X 130 CM COMPLETA, CONFORME PROJETO DE ESQUADRIAS - GUILHOTINA - INCLUSO VIDRO </t>
  </si>
  <si>
    <t>FNDE 146</t>
  </si>
  <si>
    <t xml:space="preserve"> JANELA DE ALUMÍNIO - JA-2 - 150 X 140 CM COMPLETA, CONFORME PROJETO DE ESQUADRIAS - CORRER - INCLUSO VIDRO</t>
  </si>
  <si>
    <t>FNDE 147</t>
  </si>
  <si>
    <t xml:space="preserve"> JANELA DE ALUMÍNIO - JA-3 - 280 X 205 CM COMPLETA, CONFORME PROJETO DE ESQUADRIAS - CORRER COM BANDEIRA - INCLUSO VIDRO </t>
  </si>
  <si>
    <t>FNDE 148</t>
  </si>
  <si>
    <t xml:space="preserve"> JANELA DE ALUMÍNIO - JA-4 - 280 X 185 CM COMPLETA, CONFORME PROJETO DE ESQUADRIAS - CORRER COM BANDEIRA - INCLUSO VIDRO MONILÍTICO </t>
  </si>
  <si>
    <t>FNDE 149</t>
  </si>
  <si>
    <t xml:space="preserve"> JANELA DE ALUMÍNIO - JA-5 - 350 X 185 CM COMPLETA, CONFORME PROJETO DE ESQUADRIAS - CORRER COM BANDEIRA - INCLUSO VIDRO</t>
  </si>
  <si>
    <t>FNDE 151</t>
  </si>
  <si>
    <t>FNDE 152</t>
  </si>
  <si>
    <t xml:space="preserve"> JANELA DE ALUMÍNIO - JA-7 - 280 X 230 CM COMPLETA, CONFORME PROJETO DE ESQUADRIAS - FIXA COM BANDEIRA - INCLUSO VIDRO</t>
  </si>
  <si>
    <t>FNDE 153</t>
  </si>
  <si>
    <t xml:space="preserve"> JANELA DE ALUMÍNIO - JA-8, 700 X 230 CM COMPLETA, CONFORME PROJETO DE ESQUADRIAS - FIXA COM BANDEIRA - INCLUSO VIDRO </t>
  </si>
  <si>
    <t>FNDE 154</t>
  </si>
  <si>
    <t xml:space="preserve"> JANELA DE ALUMÍNIO - JA-9 - 85 X 210 CM COMPLETA, CONFORME PROJETO DE ESQUADRIAS MAXIM-AR - INCLUSO VIDRO </t>
  </si>
  <si>
    <t>FNDE 155</t>
  </si>
  <si>
    <t xml:space="preserve"> JANELA DE ALUMÍNIO - JA-10 - 150 X 60 CM COMPLETA, CONFORME PROJETO DE ESQUADRIAS - MAXIM-AR - INCLUSO VIDRO </t>
  </si>
  <si>
    <t>FNDE 156</t>
  </si>
  <si>
    <t xml:space="preserve"> JANELA DE ALUMÍNIO - JA-11 - 150 X 80 CM COMPLETA, CONFORME PROJETO DE ESQUADRIAS - MAXIM-AR - INCLUSO VIDRO </t>
  </si>
  <si>
    <t>FNDE 157</t>
  </si>
  <si>
    <t xml:space="preserve"> JANELA DE ALUMÍNIO - JA-12 - 280 X 80 CM COMPLETA, CONFORME PROJETO DE ESQUADRIAS - MAXIM-AR - INCLUSO VIDRO </t>
  </si>
  <si>
    <t>FNDE 158</t>
  </si>
  <si>
    <t xml:space="preserve"> JANELA DE ALUMÍNIO - JA-13 - 280 X 60 CM COMPLETA, CONFORME PROJETO DE ESQUADRIAS - MAXIM-AR - INCLUSO VIDRO </t>
  </si>
  <si>
    <t>FNDE 159</t>
  </si>
  <si>
    <t xml:space="preserve"> JANELA DE ALUMÍNIO - JA-14 - 280 X 185 CM COMPLETA, CONFORME PROJETO DE ESQUADRIAS - MAXIM-AR - INCLUSO VIDRO MONOLÍTICO </t>
  </si>
  <si>
    <t>FNDE 160</t>
  </si>
  <si>
    <t xml:space="preserve"> JANELA DE ALUMÍNIO - JA-15 - 350 X 80 CM COMPLETA, CONFORME PROJETO DE ESQUADRIAS - MAXIM-AR -INCLUSO VIDRO </t>
  </si>
  <si>
    <t xml:space="preserve"> TELA TIPO MOSQUITEIRO - FIXADA NA ESQUADRIA - CONFORME PROJETO DE ESQUADRIAS</t>
  </si>
  <si>
    <t xml:space="preserve"> ESPELHO CRISTAL, ESPESSURA 4MM, COM PARAFUSOS DE FIXAÇÃO, SEM MOLDURA</t>
  </si>
  <si>
    <t>FNDE 100</t>
  </si>
  <si>
    <t xml:space="preserve"> P01 - PORTÃO METÁLICO DE ABRIR,  3,50 X 2,20 M,  COM CHAPA METÁLICA CARBONO PERFURADA, INCLUSO PINTURA, CONFORME PROJETO DE ESQUADRIAS</t>
  </si>
  <si>
    <t>FNDE 102</t>
  </si>
  <si>
    <t xml:space="preserve"> P02 - PORTÃO METÁLICO TIPO GRADIL 3,40 X  2,38 M , MALHA 5 X 20CM - FIO 5,00MM, REVESTIDOS EM POLIESTER POR PROCESSO DE PINTURA ELETROSTÁTICA (GRADIL), NA COR BRANCA - FORNECIMENTO E INSTALAÇÃO</t>
  </si>
  <si>
    <t>FNDE 101</t>
  </si>
  <si>
    <t xml:space="preserve"> P03 - PORTÃO METÁLICO DE ABRIR,  1,80 X 1,80 M,  COM CHAPA METÁLICA CARBONO PERFURADA, INCLUSO PINTURA, CONFORME PROJETO DE ESQUADRIAS </t>
  </si>
  <si>
    <t>FNDE 103</t>
  </si>
  <si>
    <t xml:space="preserve"> P04 - PORTÃO METÁLICO NYLOFOR 0,90 X  2,03 M , MALHA 5 X 20CM - FIO 5,00MM, REVESTIDOS EM POLIESTER POR PROCESSO DE PINTURA ELETROSTÁTICA (GRADIL), NA COR BRANCA - FORNECIMENTO E INSTALAÇÃO </t>
  </si>
  <si>
    <t>FNDE 105</t>
  </si>
  <si>
    <t xml:space="preserve"> FECHAMENTO EM CHAPA METÁLICA PERFURADA, INCLUSO PINTURA, CONFORME PROJETO (GR1, GR2) </t>
  </si>
  <si>
    <t>FNDE 104</t>
  </si>
  <si>
    <t xml:space="preserve"> GRADIL METÁLICO E TELA DE AÇO GALVANIZADO FIO 12 BWG, MALHA 2" - JARDIM VERTICAL </t>
  </si>
  <si>
    <t>FNDE 61</t>
  </si>
  <si>
    <t xml:space="preserve"> FECHAMENTO COM CHAPA METÁLICA PERFURADA, INCLUSO PINTURA, CONFORME PROJETO</t>
  </si>
  <si>
    <t xml:space="preserve"> TELHA TERMOISOLANTE REVESTIDA EM ACO GALVALUME, FACE SUPERIOR TRAPEZOIDAL E FACE INFERIOR PLANA (NAO INCLUI ACESSORIOS DE FIXACAO), REVEST COM ESPESSURA DE 0,50 MM, COM PRE-PINTURA DE COR BRANCA NAS DUAS FACES, NUCLEO EM POLIIOCIANURATO (PIR) COM ESPESSURA DE 50 MM </t>
  </si>
  <si>
    <t>FNDE 64</t>
  </si>
  <si>
    <t xml:space="preserve"> CHAPA POLICARBONATO ALVEOLAR CRISTAL ESP.= 6mm </t>
  </si>
  <si>
    <t>FNDE 161</t>
  </si>
  <si>
    <t xml:space="preserve"> CALHA EM CHAPA DE AÇO GALVANIZADO (30x15 cm)</t>
  </si>
  <si>
    <t xml:space="preserve"> (M)</t>
  </si>
  <si>
    <t>FNDE 162</t>
  </si>
  <si>
    <t xml:space="preserve"> CALHA EM CHAPA DE AÇO GALVANIZADO (35x15cm) </t>
  </si>
  <si>
    <t>FNDE 163</t>
  </si>
  <si>
    <t xml:space="preserve"> CALHA EM CHAPA DE AÇO GALVANIZADO (35x20cm)</t>
  </si>
  <si>
    <t>FNDE 164</t>
  </si>
  <si>
    <t xml:space="preserve"> CALHA EM CHAPA DE AÇO GALVANIZADO (42,5x15cm)</t>
  </si>
  <si>
    <t>FNDE 165</t>
  </si>
  <si>
    <t xml:space="preserve"> CALHA EM CHAPA DE AÇO GALVANIZADO (45x15cm)</t>
  </si>
  <si>
    <t>FNDE 166</t>
  </si>
  <si>
    <t xml:space="preserve"> CALHA EM CHAPA DE AÇO GALVANIZADO (40x20cm)</t>
  </si>
  <si>
    <t>FNDE 65</t>
  </si>
  <si>
    <t xml:space="preserve"> PINGADEIRA EM CHAPA DE AÇO GALVANIZADO</t>
  </si>
  <si>
    <t>FNDE 168</t>
  </si>
  <si>
    <t xml:space="preserve"> RUFO-PINGADEIRA EM CHAPA DE AÇO GALVANIZADO</t>
  </si>
  <si>
    <t>FNDE 169</t>
  </si>
  <si>
    <t xml:space="preserve"> RUFO EM CHAPA DE AÇO GALVANIZADO</t>
  </si>
  <si>
    <t>FNDE 170</t>
  </si>
  <si>
    <t xml:space="preserve"> CONTRA-RUFO LATERAL ACABAMENTO CALHA EM CHAPA METÁLICA DOBRADA, DESENVOLVIMENTO 39 CM </t>
  </si>
  <si>
    <t>QUADRA</t>
  </si>
  <si>
    <t>07.02</t>
  </si>
  <si>
    <t>94213</t>
  </si>
  <si>
    <t>TELHAMENTO COM TELHA DE AÇO/ALUMÍNIO E = 0,5 MM, COM ATÉ 2 ÁGUAS, INCLUSO IÇAMENTO. AF_07/2019</t>
  </si>
  <si>
    <t>FNDE 171</t>
  </si>
  <si>
    <t xml:space="preserve"> TELHAMENTO COM TELHA DE AÇO/ALUMÍNIO E = 0,5 MM, TELHA METÁLICA PERFURADA PARA FECHAMENTO, INCLUSO IÇAMENTO </t>
  </si>
  <si>
    <t>07.02.01</t>
  </si>
  <si>
    <t>07.02.02</t>
  </si>
  <si>
    <t>07.02.03</t>
  </si>
  <si>
    <t>07.01.07</t>
  </si>
  <si>
    <t>07.01.08</t>
  </si>
  <si>
    <t>07.01.09</t>
  </si>
  <si>
    <t>07.01.10</t>
  </si>
  <si>
    <t>07.01.11</t>
  </si>
  <si>
    <t>07.01.12</t>
  </si>
  <si>
    <t>07.01.13</t>
  </si>
  <si>
    <t>FNDE 173</t>
  </si>
  <si>
    <t xml:space="preserve"> IMPERMEABILIZAÇÃO DE PISO COM EMULSÃO ASFÁLTICA, 2 DEMÃOS</t>
  </si>
  <si>
    <t>FNDE 175</t>
  </si>
  <si>
    <t xml:space="preserve"> IMPERMEABILIZAÇÃO DA PAREDE COM EMULSÃO ASFÁLTICA, 2 DEMÃOS</t>
  </si>
  <si>
    <t>98565</t>
  </si>
  <si>
    <t>PROTEÇÃO MECÂNICA DE SUPERFICIE HORIZONTAL COM ARGAMASSA DE CIMENTO E AREIA, TRAÇO 1:3, E=3CM. AF_09/2023</t>
  </si>
  <si>
    <t>08.01.03</t>
  </si>
  <si>
    <t>08.01.04</t>
  </si>
  <si>
    <t>08.01.05</t>
  </si>
  <si>
    <t>08.01.06</t>
  </si>
  <si>
    <t>FNDE 176</t>
  </si>
  <si>
    <t xml:space="preserve"> CHAPISCO APLICADO EM ALVENARIAS E ESTRUTURAS DE CONCRETO EXTERNAS, COM COLHER DE PEDREIRO. ARGAMASSA TRAÇO 1:3 COM PREPARO EM BETONEIRA 400L. - EXTERNO</t>
  </si>
  <si>
    <t>FNDE 177</t>
  </si>
  <si>
    <t xml:space="preserve"> CHAPISCO APLICADO EM ALVENARIAS E ESTRUTURAS DE CONCRETO EXTERNAS, COM COLHER DE PEDREIRO. ARGAMASSA TRAÇO 1:3 COM PREPARO EM BETONEIRA 400L. - INTERNO </t>
  </si>
  <si>
    <t>FNDE 178</t>
  </si>
  <si>
    <t xml:space="preserve"> EMBOÇO OU MASSA ÚNICA EM ARGAMASSA TRAÇO 1:2:8, PREPARO MECÂNICO COM BETONEIRA 400 L, APLICADA MANUALMENTE EM PANOS CEGOS - REVESTIMENTO INTERNO (SEM PRESENÇA DE VÃOS), ESPESSURA DE 25 MM </t>
  </si>
  <si>
    <t>FNDE 179</t>
  </si>
  <si>
    <t xml:space="preserve"> EMBOÇO OU MASSA ÚNICA EM ARGAMASSA TRAÇO 1:2:8, PREPARO MECÂNICO COM BETONEIRA 400 L, APLICADA MANUALMENTE EM PANOS CEGOS - REVESTIMENTO EXTERNO (SEM PRESENÇA DE VÃOS), ESPESSURA DE 25 MM </t>
  </si>
  <si>
    <t>REVESTIMENTO CERÂMICO PARA PAREDES INTERNAS COM PLACAS TIPO ESMALTADA EXTRA  DE DIMENSÕES 33X45 CM APLICADAS NA ALTURA INTEIRA DAS PAREDES. AF_02/2023_PE</t>
  </si>
  <si>
    <t>FNDE 180</t>
  </si>
  <si>
    <t xml:space="preserve"> REVESTIMENTO CERÂMICO PARA PAREDES COM PLACAS TIPO ESMALTADA EXTRA DE DIMENSÕES 10X10 CM, COR CINZA CLAROAPLICADAS NA ALTURA INTEIRA DAS PAREDES. </t>
  </si>
  <si>
    <t>FNDE 181</t>
  </si>
  <si>
    <t xml:space="preserve"> REVESTIMENTO CERÂMICO PARA PAREDES COM PLACAS TIPO ESMALTADA EXTRA DE DIMENSÕES 10X10 CM, COR LARANJA APLICADAS NA ALTURA INTEIRA DAS PAREDES. </t>
  </si>
  <si>
    <t xml:space="preserve"> RODA MEIO EM MADEIRA, ALTURA 7CM, FIXADO COM COLA </t>
  </si>
  <si>
    <t xml:space="preserve"> FORRO DE FIBRA MINERAL EM PLACAS DE 625 X 625 MM, E = 15 MM, BORDA RETA, COM PINTURA ANTIMOFO, APOIADO EM PERFIL DE ACO GALVANIZADO COM 24 MM DE BASE - INSTALADO</t>
  </si>
  <si>
    <t>FNDE 66</t>
  </si>
  <si>
    <t xml:space="preserve"> FORRO DE TELA ONDULADA EM ARAME GALVANIZADO - COR NATURAL </t>
  </si>
  <si>
    <t>(M²)</t>
  </si>
  <si>
    <t>87879</t>
  </si>
  <si>
    <t>CHAPISCO APLICADO EM ALVENARIAS E ESTRUTURAS DE CONCRETO INTERNAS, COM COLHER DE PEDREIRO.  ARGAMASSA TRAÇO 1:3 COM PREPARO EM BETONEIRA 400L. AF_10/2022</t>
  </si>
  <si>
    <t xml:space="preserve"> CONTRAPISO DE CONCRETO NÃO-ESTRUTURAL, ESPESSURA 3 CM E PREPARO MECÂNICO </t>
  </si>
  <si>
    <t>104162</t>
  </si>
  <si>
    <t>PISO EM GRANILITE, MARMORITE OU GRANITINA EM AMBIENTES INTERNOS, COM ESPESSURA DE 8 MM, INCLUSO MISTURA EM BETONEIRA, COLOCAÇÃO DAS JUNTAS, APLICAÇÃO DO PISO, 4 POLIMENTOS COM POLITRIZ, ESTUCAMENTO, SELADOR E CERA. AF_06/2022</t>
  </si>
  <si>
    <t>REVESTIMENTO CERÂMICO PARA PISO COM PLACAS TIPO ESMALTADA EXTRA DE DIMENSÕES 45X45 CM APLICADA EM AMBIENTES DE ÁREA MAIOR QUE 10 M2. AF_02/2023_PE</t>
  </si>
  <si>
    <t>FNDE 184</t>
  </si>
  <si>
    <t xml:space="preserve"> RODAPÉ CERÂMICO H= 10 CM</t>
  </si>
  <si>
    <t>FNDE 185</t>
  </si>
  <si>
    <t>FNDE 186</t>
  </si>
  <si>
    <t>92391</t>
  </si>
  <si>
    <t>EXECUÇÃO DE PAVIMENTO EM PISO INTERTRAVADO, COM BLOCO PISOGRAMA DE 35 X 15 CM, ESPESSURA 6 CM. AF_10/2022</t>
  </si>
  <si>
    <t>FNDE 189</t>
  </si>
  <si>
    <t xml:space="preserve"> PISO PODOTÁTIL DIRECIONAL, COR VERMELHA, DE CONCRETO, ASSENTADO SOBRE ARGAMASSA </t>
  </si>
  <si>
    <t xml:space="preserve"> PISO PODOTÁTIL DE ALERTA, COR VERMELHA, DE CONCRETO, ASSENTADO SOBRE ARGAMASSA</t>
  </si>
  <si>
    <t>FNDE 191</t>
  </si>
  <si>
    <t xml:space="preserve"> PISO PODOTÁTIL DE ALERTA, COR AMARELA, DE CONCRETO, ASSENTADO SOBRE ARGAMASSA </t>
  </si>
  <si>
    <t xml:space="preserve"> COLCHÃO DRENANTE DE AREIA H= 30 CM</t>
  </si>
  <si>
    <t>PLANTIO DE GRAMA BATATAIS EM PLACAS. AF_05/2018</t>
  </si>
  <si>
    <t>10.02.08</t>
  </si>
  <si>
    <t>10.02.09</t>
  </si>
  <si>
    <t>10.02.10</t>
  </si>
  <si>
    <t>FNDE 192</t>
  </si>
  <si>
    <t xml:space="preserve"> EMASSAMENTO COM MASSA CORRIDA PVA, APLICAÇÃO EM TETO, UMA DEMÃO, LIXAMENTO MANUAL</t>
  </si>
  <si>
    <t>FNDE 193</t>
  </si>
  <si>
    <t xml:space="preserve"> EMASSAMENTO DE PAREDES COM MASSA ACRÍLICA, DUAS DEMÃOS, ÁREAS MOLHADAS </t>
  </si>
  <si>
    <t>FNDE 194</t>
  </si>
  <si>
    <t xml:space="preserve"> PINTURA LÁTEX PVA, APLICAÇÃO MANUAL EM PAREDES, DUAS DEMÃOS, COR BRANCO GELO</t>
  </si>
  <si>
    <t>FNDE 195</t>
  </si>
  <si>
    <t xml:space="preserve"> PINTURA LÁTEX PVA, APLICAÇÃO MANUAL EM PAREDES, DUAS DEMÃOS, COR BRANCO NEVE - PLACA CIMENTÍCIA/PLATIBANDA</t>
  </si>
  <si>
    <t>FNDE 196</t>
  </si>
  <si>
    <t xml:space="preserve"> PINTURA LÁTEX ACRÍLICA, SOBRE REBOCO LISO, COR CINZA CLARO, APLICAÇÃO MANUAL EM PAREDES, DUAS DEMÃOS</t>
  </si>
  <si>
    <t>FNDE 197</t>
  </si>
  <si>
    <t xml:space="preserve"> PINTURA LÁTEX ACRÍLICA, SOBRE REBOCO LISO, COR LARANJA, APLICAÇÃO MANUAL EM PAREDES, DUAS DEMÃOS (M2)</t>
  </si>
  <si>
    <t>FNDE 198</t>
  </si>
  <si>
    <t xml:space="preserve"> PINTURA LÁTEX ACRÍLICA, SOBRE MASSA ACRÍLICA, COR BRANCO GELO, AREAS MOLHADAS </t>
  </si>
  <si>
    <t>FNDE 200</t>
  </si>
  <si>
    <t xml:space="preserve"> PINTURA EM ESMALTE SINTÉTICO EM ESQUADRIAS DE MADEIRA, 2 DEMÃOS</t>
  </si>
  <si>
    <t xml:space="preserve"> PINTURA EM ESMALTE SINTÉTICO EM RODAMEIO DE MADEIRA, 2 DEMÃOS - COR BRANCO </t>
  </si>
  <si>
    <t>FNDE 199</t>
  </si>
  <si>
    <t xml:space="preserve"> PINTURA LÁTEX ACRÍLICA SOBRE PAREDES EXTERNAS, COR LARANJA, APLICAÇÃO MANUAL EM PAREDES, DUAS DEMÃOS</t>
  </si>
  <si>
    <t>FNDE 202</t>
  </si>
  <si>
    <t xml:space="preserve"> TEXTURA ACRÍLICA, COR BRANCA, APLICAÇÃO MANUAL EM PAREDE EXTERNA, UMA DEMÃO </t>
  </si>
  <si>
    <t>FNDE 203</t>
  </si>
  <si>
    <t>FNDE 204</t>
  </si>
  <si>
    <t>DIVERSOS</t>
  </si>
  <si>
    <t>11.03.01</t>
  </si>
  <si>
    <t>11.03.02</t>
  </si>
  <si>
    <t>11.01.07</t>
  </si>
  <si>
    <t>11.01.10</t>
  </si>
  <si>
    <t>11.01.14</t>
  </si>
  <si>
    <t>11.01.15</t>
  </si>
  <si>
    <t>11.02.01</t>
  </si>
  <si>
    <t>11.02.02</t>
  </si>
  <si>
    <t>11.03.01.01</t>
  </si>
  <si>
    <t>11.03.02.01</t>
  </si>
  <si>
    <t>TUBO, PVC, SOLDÁVEL, DN 25MM, INSTALADO EM RAMAL OU SUB-RAMAL DE ÁGUA - FORNECIMENTO E INSTALAÇÃO. AF_06/2022</t>
  </si>
  <si>
    <t>89357</t>
  </si>
  <si>
    <t>TUBO, PVC, SOLDÁVEL, DN 32MM, INSTALADO EM RAMAL OU SUB-RAMAL DE ÁGUA - FORNECIMENTO E INSTALAÇÃO. AF_06/2022</t>
  </si>
  <si>
    <t>TUBO, PVC, SOLDÁVEL, DN 50MM, INSTALADO EM RAMAL DE DISTRIBUIÇÃO DE ÁGUA - FORNECIMENTO E INSTALAÇÃO. AF_06/2022</t>
  </si>
  <si>
    <t>TUBO, PVC, SOLDÁVEL, DN 60MM, INSTALADO EM PRUMADA DE ÁGUA - FORNECIMENTO E INSTALAÇÃO. AF_06/2022</t>
  </si>
  <si>
    <t>TUBO, PVC, SOLDÁVEL, DN 75MM, INSTALADO EM PRUMADA DE ÁGUA - FORNECIMENTO E INSTALAÇÃO. AF_06/2022</t>
  </si>
  <si>
    <t>89429</t>
  </si>
  <si>
    <t>ADAPTADOR CURTO COM BOLSA E ROSCA PARA REGISTRO, PVC, SOLDÁVEL, DN 25MM X 3/4 , INSTALADO EM RAMAL DE DISTRIBUIÇÃO DE ÁGUA - FORNECIMENTO E INSTALAÇÃO. AF_06/2022</t>
  </si>
  <si>
    <t>89553</t>
  </si>
  <si>
    <t>ADAPTADOR CURTO COM BOLSA E ROSCA PARA REGISTRO, PVC, SOLDÁVEL, DN 32MM X 1 , INSTALADO EM PRUMADA DE ÁGUA - FORNECIMENTO E INSTALAÇÃO. AF_06/2022</t>
  </si>
  <si>
    <t>104001</t>
  </si>
  <si>
    <t>ADAPTADOR CURTO COM BOLSA E ROSCA PARA REGISTRO, PVC, SOLDÁVEL, DN 50MM X 1.1/2", INSTALADO EM RAMAL DE DISTRIBUIÇÃO DE ÁGUA - FORNECIMENTO E INSTALAÇÃO. AF_06/2022</t>
  </si>
  <si>
    <t>89610</t>
  </si>
  <si>
    <t>ADAPTADOR CURTO COM BOLSA E ROSCA PARA REGISTRO, PVC, SOLDÁVEL, DN 60MM X 2 , INSTALADO EM PRUMADA DE ÁGUA - FORNECIMENTO E INSTALAÇÃO. AF_06/2022</t>
  </si>
  <si>
    <t>103953</t>
  </si>
  <si>
    <t>BUCHA DE REDUÇÃO, CURTA, PVC, SOLDÁVEL, DN 32 X 25 MM, INSTALADO EM RAMAL DE DISTRIBUIÇÃO DE ÁGUA - FORNECIMENTO E INSTALAÇÃO. AF_06/2022</t>
  </si>
  <si>
    <t>103959</t>
  </si>
  <si>
    <t>BUCHA DE REDUÇÃO, CURTA, PVC, SOLDÁVEL, DN 60 X 50 MM, INSTALADO EM PRUMADA DE ÁGUA - FORNECIMENTO E INSTALAÇÃO. AF_06/2022</t>
  </si>
  <si>
    <t xml:space="preserve"> BUCHA DE REDUÇÃO, CURTA, PVC, SOLDÁVEL, DN 75 X 60 MM, INSTALADO EM PRUMADA DE ÁGUA - FORNECIMENTO E INSTALAÇÃO</t>
  </si>
  <si>
    <t>103999</t>
  </si>
  <si>
    <t>BUCHA DE REDUÇÃO, LONGA, PVC, SOLDÁVEL, DN 50 X 25 MM, INSTALADO EM RAMAL DE DISTRIBUIÇÃO DE ÁGUA - FORNECIMENTO E INSTALAÇÃO. AF_06/2022</t>
  </si>
  <si>
    <t>FNDE 206</t>
  </si>
  <si>
    <t xml:space="preserve"> BUCHA DE REDUÇÃO, LONGA, PVC, SOLDÁVEL, DN 50 X 32 MM, INSTALADO EM RAMAL DE DISTRIBUIÇÃO DE ÁGUA - FORNECIMENTO E INSTALAÇÃO.</t>
  </si>
  <si>
    <t>103968</t>
  </si>
  <si>
    <t>BUCHA DE REDUÇÃO, LONGA, PVC, SOLDÁVEL, DN 60 X 25 MM, INSTALADO EM PRUMADA DE ÁGUA - FORNECIMENTO E INSTALAÇÃO. AF_06/2022</t>
  </si>
  <si>
    <t>89380</t>
  </si>
  <si>
    <t>LUVA DE REDUÇÃO, PVC, SOLDÁVEL, DN 32MM X 25MM, INSTALADO EM RAMAL OU SUB-RAMAL DE ÁGUA - FORNECIMENTO E INSTALAÇÃO. AF_06/2022</t>
  </si>
  <si>
    <t>89541</t>
  </si>
  <si>
    <t>LUVA, PVC, SOLDÁVEL, DN 32MM, INSTALADO EM PRUMADA DE ÁGUA - FORNECIMENTO E INSTALAÇÃO. AF_06/2022</t>
  </si>
  <si>
    <t>89597</t>
  </si>
  <si>
    <t>LUVA, PVC, SOLDÁVEL, DN 60MM, INSTALADO EM PRUMADA DE ÁGUA - FORNECIMENTO E INSTALAÇÃO. AF_06/2022</t>
  </si>
  <si>
    <t>89362</t>
  </si>
  <si>
    <t>JOELHO 90 GRAUS, PVC, SOLDÁVEL, DN 25MM, INSTALADO EM RAMAL OU SUB-RAMAL DE ÁGUA - FORNECIMENTO E INSTALAÇÃO. AF_06/2022</t>
  </si>
  <si>
    <t>89367</t>
  </si>
  <si>
    <t>JOELHO 90 GRAUS, PVC, SOLDÁVEL, DN 32MM, INSTALADO EM RAMAL OU SUB-RAMAL DE ÁGUA - FORNECIMENTO E INSTALAÇÃO. AF_06/2022</t>
  </si>
  <si>
    <t>89513</t>
  </si>
  <si>
    <t>JOELHO 90 GRAUS, PVC, SOLDÁVEL, DN 75MM, INSTALADO EM PRUMADA DE ÁGUA - FORNECIMENTO E INSTALAÇÃO. AF_06/2022</t>
  </si>
  <si>
    <t>89366</t>
  </si>
  <si>
    <t>JOELHO 90 GRAUS COM BUCHA DE LATÃO, PVC, SOLDÁVEL, DN 25MM, X 3/4  INSTALADO EM RAMAL OU SUB-RAMAL DE ÁGUA - FORNECIMENTO E INSTALAÇÃO. AF_06/2022</t>
  </si>
  <si>
    <t>89440</t>
  </si>
  <si>
    <t>TE, PVC, SOLDÁVEL, DN 25MM, INSTALADO EM RAMAL DE DISTRIBUIÇÃO DE ÁGUA - FORNECIMENTO E INSTALAÇÃO. AF_06/2022</t>
  </si>
  <si>
    <t>89443</t>
  </si>
  <si>
    <t>TE, PVC, SOLDÁVEL, DN 32MM, INSTALADO EM RAMAL DE DISTRIBUIÇÃO DE ÁGUA - FORNECIMENTO E INSTALAÇÃO. AF_06/2022</t>
  </si>
  <si>
    <t>89628</t>
  </si>
  <si>
    <t>TE, PVC, SOLDÁVEL, DN 60MM, INSTALADO EM PRUMADA DE ÁGUA - FORNECIMENTO E INSTALAÇÃO. AF_06/2022</t>
  </si>
  <si>
    <t>89622</t>
  </si>
  <si>
    <t>TÊ DE REDUÇÃO, PVC, SOLDÁVEL, DN 32MM X 25MM, INSTALADO EM PRUMADA DE ÁGUA - FORNECIMENTO E INSTALAÇÃO. AF_06/2022</t>
  </si>
  <si>
    <t>FNDE 207</t>
  </si>
  <si>
    <t xml:space="preserve"> TÊ DE REDUÇÃO, PVC, SOLDÁVEL, DN 50MM X 32 MM, INSTALADO EM PRUMADA DE ÁGUA - FORNECIMENTO E INSTALAÇÃO.</t>
  </si>
  <si>
    <t>94495</t>
  </si>
  <si>
    <t>REGISTRO DE GAVETA BRUTO, LATÃO, ROSCÁVEL, 1" - FORNECIMENTO E INSTALAÇÃO. AF_08/2021</t>
  </si>
  <si>
    <t>94498</t>
  </si>
  <si>
    <t>REGISTRO DE GAVETA BRUTO, LATÃO, ROSCÁVEL, 2" - FORNECIMENTO E INSTALAÇÃO. AF_08/2021</t>
  </si>
  <si>
    <t>99631</t>
  </si>
  <si>
    <t>VÁLVULA DE RETENÇÃO VERTICAL, DE BRONZE, ROSCÁVEL, 1 1/2" - FORNECIMENTO E INSTALAÇÃO. AF_08/2021</t>
  </si>
  <si>
    <t>99622</t>
  </si>
  <si>
    <t>VÁLVULA DE RETENÇÃO HORIZONTAL, DE BRONZE, ROSCÁVEL, 1 1/2"  - FORNECIMENTO E INSTALAÇÃO. AF_08/2021</t>
  </si>
  <si>
    <t>FNDE 77</t>
  </si>
  <si>
    <t xml:space="preserve"> PRESSURIZADOR (GRUPO DE PRESSÃO) - Pressão Máxima: 32 (m.c.a.);Vazão Máxima: 52.000 (l/h) </t>
  </si>
  <si>
    <t>FNDE 227</t>
  </si>
  <si>
    <t xml:space="preserve"> BOMBA CENTRÍFUGA, TRIFÁSICA, 0,5 CV - FORNECIMENTO E INSTALAÇÃO </t>
  </si>
  <si>
    <t>102609</t>
  </si>
  <si>
    <t>CAIXA D´ÁGUA EM POLIETILENO, 2000 LITROS - FORNECIMENTO E INSTALAÇÃO. AF_06/2021</t>
  </si>
  <si>
    <t>SISTEMA DE REUSO DE ÁGUA</t>
  </si>
  <si>
    <t>FNDE 79</t>
  </si>
  <si>
    <t xml:space="preserve"> SMART FILTRO </t>
  </si>
  <si>
    <t>92692</t>
  </si>
  <si>
    <t>NIPLE, EM FERRO GALVANIZADO, CONEXÃO ROSQUEADA, DN 15 (1/2"), INSTALADO EM RAMAIS E SUB-RAMAIS DE GÁS - FORNECIMENTO E INSTALAÇÃO. AF_10/2020</t>
  </si>
  <si>
    <t>86884</t>
  </si>
  <si>
    <t>ENGATE FLEXÍVEL EM PLÁSTICO BRANCO, 1/2" X 30CM - FORNECIMENTO E INSTALAÇÃO. AF_01/2020</t>
  </si>
  <si>
    <t>12.03.02</t>
  </si>
  <si>
    <t>12.03.03</t>
  </si>
  <si>
    <t>12.04</t>
  </si>
  <si>
    <t>12.04.01</t>
  </si>
  <si>
    <t>12.04.02</t>
  </si>
  <si>
    <t>12.04.03</t>
  </si>
  <si>
    <t>12.04.04</t>
  </si>
  <si>
    <t>CAIXA DÁGUA 40.000 L</t>
  </si>
  <si>
    <t>FNDE 81</t>
  </si>
  <si>
    <t xml:space="preserve"> RESERVATÓRIO D'ÁGUA CONFORME PROJETO  40M3 - COLUNA SECA 10,0M PINTADA</t>
  </si>
  <si>
    <t>12.02.07</t>
  </si>
  <si>
    <t>12.02.08</t>
  </si>
  <si>
    <t>90702</t>
  </si>
  <si>
    <t>TUBO DE PVC CORRUGADO DE DUPLA PAREDE PARA REDE COLETORA DE ESGOTO, DN 200 MM, JUNTA ELÁSTICA - FORNECIMENTO E ASSENTAMENTO. AF_01/2021</t>
  </si>
  <si>
    <t>90703</t>
  </si>
  <si>
    <t>TUBO DE PVC CORRUGADO DE DUPLA PAREDE PARA REDE COLETORA DE ESGOTO, DN 250 MM, JUNTA ELÁSTICA - FORNECIMENTO E ASSENTAMENTO. AF_01/2021</t>
  </si>
  <si>
    <t>90704</t>
  </si>
  <si>
    <t>TUBO DE PVC CORRUGADO DE DUPLA PAREDE PARA REDE COLETORA DE ESGOTO, DN 300 MM, JUNTA ELÁSTICA - FORNECIMENTO E ASSENTAMENTO. AF_01/2021</t>
  </si>
  <si>
    <t>90706</t>
  </si>
  <si>
    <t>TUBO DE PVC CORRUGADO DE DUPLA PAREDE PARA REDE COLETORA DE ESGOTO, DN 400 MM, JUNTA ELÁSTICA - FORNECIMENTO E ASSENTAMENTO. AF_01/2021</t>
  </si>
  <si>
    <t>89591</t>
  </si>
  <si>
    <t>JOELHO 45 GRAUS, PVC, SERIE R, ÁGUA PLUVIAL, DN 150 MM, JUNTA ELÁSTICA, FORNECIDO E INSTALADO EM CONDUTORES VERTICAIS DE ÁGUAS PLUVIAIS. AF_06/2022</t>
  </si>
  <si>
    <t>89590</t>
  </si>
  <si>
    <t>JOELHO 90 GRAUS, PVC, SERIE R, ÁGUA PLUVIAL, DN 150 MM, JUNTA ELÁSTICA, FORNECIDO E INSTALADO EM CONDUTORES VERTICAIS DE ÁGUAS PLUVIAIS. AF_06/2022</t>
  </si>
  <si>
    <t>89699</t>
  </si>
  <si>
    <t>JUNÇÃO SIMPLES, PVC, SERIE R, ÁGUA PLUVIAL, DN 150 X 100 MM, JUNTA ELÁSTICA, FORNECIDO E INSTALADO EM CONDUTORES VERTICAIS DE ÁGUAS PLUVIAIS. AF_06/2022</t>
  </si>
  <si>
    <t>89698</t>
  </si>
  <si>
    <t>JUNÇÃO SIMPLES, PVC, SERIE R, ÁGUA PLUVIAL, DN 150 X 150 MM, JUNTA ELÁSTICA, FORNECIDO E INSTALADO EM CONDUTORES VERTICAIS DE ÁGUAS PLUVIAIS. AF_06/2022</t>
  </si>
  <si>
    <t>89669</t>
  </si>
  <si>
    <t>LUVA SIMPLES, PVC, SERIE R, ÁGUA PLUVIAL, DN 100 MM, JUNTA ELÁSTICA, FORNECIDO E INSTALADO EM CONDUTORES VERTICAIS DE ÁGUAS PLUVIAIS. AF_06/2022</t>
  </si>
  <si>
    <t>89693</t>
  </si>
  <si>
    <t>TÊ, PVC, SERIE R, ÁGUA PLUVIAL, DN 100 X 100 MM, JUNTA ELÁSTICA, FORNECIDO E INSTALADO EM CONDUTORES VERTICAIS DE ÁGUAS PLUVIAIS. AF_06/2022</t>
  </si>
  <si>
    <t>89681</t>
  </si>
  <si>
    <t>REDUÇÃO EXCÊNTRICA, PVC, SERIE R, ÁGUA PLUVIAL, DN 150 X 100 MM, JUNTA ELÁSTICA, FORNECIDO E INSTALADO EM CONDUTORES VERTICAIS DE ÁGUAS PLUVIAIS. AF_06/2022</t>
  </si>
  <si>
    <t>FNDE 111</t>
  </si>
  <si>
    <t xml:space="preserve"> ADAPTADOR PARA BOCAL DE CALHA RETANGULAR  - DIAMETRO DA SAIDA ENTRE *75 E 150* MM, PARA DRENAGEM PLUVIAL PREDIAL </t>
  </si>
  <si>
    <t>99268</t>
  </si>
  <si>
    <t>POÇO DE INSPEÇÃO CIRCULAR PARA DRENAGEM, EM CONCRETO PRÉ-MOLDADO, DIÂMETRO INTERNO = 0,60 M, PROFUNDIDADE = 0,90 M, EXCLUINDO TAMPÃO. AF_12/2020_PA</t>
  </si>
  <si>
    <t>FNDE 80</t>
  </si>
  <si>
    <t xml:space="preserve"> GRELHA DE FERRO P/ CALHAS E CAIXAS </t>
  </si>
  <si>
    <t>13.01.07</t>
  </si>
  <si>
    <t>13.01.08</t>
  </si>
  <si>
    <t>13.01.09</t>
  </si>
  <si>
    <t>13.01.10</t>
  </si>
  <si>
    <t>13.01.11</t>
  </si>
  <si>
    <t>13.01.12</t>
  </si>
  <si>
    <t>13.01.13</t>
  </si>
  <si>
    <t>13.01.14</t>
  </si>
  <si>
    <t>13.01.15</t>
  </si>
  <si>
    <t>13.01.16</t>
  </si>
  <si>
    <t>13.01.17</t>
  </si>
  <si>
    <t>13.02.03</t>
  </si>
  <si>
    <t>89849</t>
  </si>
  <si>
    <t>TUBO PVC, SERIE NORMAL, ESGOTO PREDIAL, DN 150 MM, FORNECIDO E INSTALADO EM SUBCOLETOR AÉREO DE ESGOTO SANITÁRIO. AF_08/2022</t>
  </si>
  <si>
    <t xml:space="preserve"> JUNÇÃO SIMPLES, PVC, SERIE NORMAL, ESGOTO PREDIAL, DN 100 X 50 MM, JUNTA ELÁSTICA, FORNECIDO E INSTALADO EM PRUMADA DE ESGOTO SANITÁRIO OU VENTILAÇÃO </t>
  </si>
  <si>
    <t xml:space="preserve"> JUNÇÃO SIMPLES, PVC, SERIE NORMAL, ESGOTO PREDIAL, DN 75 X 50 MM, JUNTA ELÁSTICA, FORNECIDO E INSTALADO EM RAMAL DE DESCARGA OU RAMAL DE ESGOTO SANITÁRIO </t>
  </si>
  <si>
    <t>89728</t>
  </si>
  <si>
    <t>CURVA CURTA 90 GRAUS, PVC, SERIE NORMAL, ESGOTO PREDIAL, DN 40 MM, JUNTA SOLDÁVEL, FORNECIDO E INSTALADO EM RAMAL DE DESCARGA OU RAMAL DE ESGOTO SANITÁRIO. AF_08/2022</t>
  </si>
  <si>
    <t>89549</t>
  </si>
  <si>
    <t>REDUÇÃO EXCÊNTRICA, PVC, SERIE R, ÁGUA PLUVIAL, DN 75 X 50 MM, JUNTA ELÁSTICA, FORNECIDO E INSTALADO EM RAMAL DE ENCAMINHAMENTO. AF_06/2022</t>
  </si>
  <si>
    <t>89707</t>
  </si>
  <si>
    <t>CAIXA SIFONADA, PVC, DN 100 X 100 X 50 MM, JUNTA ELÁSTICA, FORNECIDA E INSTALADA EM RAMAL DE DESCARGA OU EM RAMAL DE ESGOTO SANITÁRIO. AF_08/2022</t>
  </si>
  <si>
    <t>104328</t>
  </si>
  <si>
    <t>CAIXA SIFONADA, COM GRELHA QUADRADA, PVC, DN 150 X 150 X 50 MM, JUNTA SOLDÁVEL, FORNECIDA E INSTALADA EM RAMAL DE DESCARGA OU EM RAMAL DE ESGOTO SANITÁRIO. AF_08/2022</t>
  </si>
  <si>
    <t>FNDE 211</t>
  </si>
  <si>
    <t xml:space="preserve"> CORPO CAIXA SECA 100 X 100 X 40 CM </t>
  </si>
  <si>
    <t>97974</t>
  </si>
  <si>
    <t>POÇO DE INSPEÇÃO CIRCULAR PARA ESGOTO, EM CONCRETO PRÉ-MOLDADO, DIÂMETRO INTERNO = 0,60 M, PROFUNDIDADE = 0,90 M, EXCLUINDO TAMPÃO. AF_12/2020_PA</t>
  </si>
  <si>
    <t>89511</t>
  </si>
  <si>
    <t>TUBO PVC, SÉRIE R, ÁGUA PLUVIAL, DN 75 MM, FORNECIDO E INSTALADO EM RAMAL DE ENCAMINHAMENTO. AF_06/2022</t>
  </si>
  <si>
    <t>FNDE 213</t>
  </si>
  <si>
    <t xml:space="preserve"> JUNÇÃO SIMPLES, PVC, SERIE R, ÁGUA PLUVIAL, DN 50 X 50 MM, JUNTA ELÁSTICA, FORNECIDO E INSTALADO EM RAMAL DE ENCAMINHAMENTO</t>
  </si>
  <si>
    <t>FNDE 212</t>
  </si>
  <si>
    <t xml:space="preserve"> JUNÇÃO SIMPLES, PVC, SERIE R, ÁGUA PLUVIAL, DN 75 X 50 MM, JUNTA ELÁSTICA, FORNECIDO E INSTALADO EM CONDUTORES VERTICAIS DE ÁGUAS PLUVIAIS </t>
  </si>
  <si>
    <t>89685</t>
  </si>
  <si>
    <t>JUNÇÃO SIMPLES, PVC, SERIE R, ÁGUA PLUVIAL, DN 75 X 75 MM, JUNTA ELÁSTICA, FORNECIDO E INSTALADO EM CONDUTORES VERTICAIS DE ÁGUAS PLUVIAIS. AF_06/2022</t>
  </si>
  <si>
    <t>89774</t>
  </si>
  <si>
    <t>LUVA SIMPLES, PVC, SERIE NORMAL, ESGOTO PREDIAL, DN 75 MM, JUNTA ELÁSTICA, FORNECIDO E INSTALADO EM RAMAL DE DESCARGA OU RAMAL DE ESGOTO SANITÁRIO. AF_08/2022</t>
  </si>
  <si>
    <t>VASO SANITARIO SIFONADO CONVENCIONAL COM LOUÇA BRANCA, INCLUSO CONJUNTO DE LIGAÇÃO PARA BACIA SANITÁRIA AJUSTÁVEL - FORNECIMENTO E INSTALAÇÃO. AF_10/2016</t>
  </si>
  <si>
    <t xml:space="preserve"> VÁLVULA DE DESCARGA METÁLICA, DUPLO ACIONAMENTO ECO, BASE 1 1/2", ACABAMENTO METALICO CROMADO - FORNECIMENTO E INSTALAÇÃO (UN)</t>
  </si>
  <si>
    <t>100858</t>
  </si>
  <si>
    <t>MICTÓRIO SIFONADO LOUÇA BRANCA - PADRÃO MÉDIO - FORNECIMENTO E INSTALAÇÃO. AF_01/2020</t>
  </si>
  <si>
    <t>FNDE 117</t>
  </si>
  <si>
    <t xml:space="preserve"> SIFÃO PARA MICTÓRIO, DECA 1681, 1 X 2", ACABAMENTO CROMODADO E SIMILAR</t>
  </si>
  <si>
    <t>86937</t>
  </si>
  <si>
    <t>CUBA DE EMBUTIR OVAL EM LOUÇA BRANCA, 35 X 50CM OU EQUIVALENTE, INCLUSO VÁLVULA EM METAL CROMADO E SIFÃO FLEXÍVEL EM PVC - FORNECIMENTO E INSTALAÇÃO. AF_01/2020</t>
  </si>
  <si>
    <t>FNDE 216</t>
  </si>
  <si>
    <t xml:space="preserve"> CUBA DE EMBUTIR RETANGULAR DE AÇO INOXIDÁVEL, 40 X 34 X 14 CM - FORNECIMENTO E INSTALAÇÃO </t>
  </si>
  <si>
    <t xml:space="preserve"> CUBA DE EMBUTIR RETANGULAR DE AÇO INOXIDÁVEL, 50 X 40 X 20 CM - FORNECIMENTO E INSTALAÇÃO </t>
  </si>
  <si>
    <t>FNDE 218</t>
  </si>
  <si>
    <t xml:space="preserve"> CUBA DE EMBUTIR RETANGULAR DE AÇO INOXIDÁVEL, 60 X 50 X 40 CM - FORNECIMENTO E INSTALAÇÃO</t>
  </si>
  <si>
    <t xml:space="preserve"> LAVATÓRIO DE CANTO, LOUÇA BRANCA SUSPENSO, 29,5 X 39CM OU EQUIVALENTE, PADRÃO POPULAR - FORNECIMENTO E INSTALAÇÃO </t>
  </si>
  <si>
    <t>86904</t>
  </si>
  <si>
    <t>LAVATÓRIO LOUÇA BRANCA SUSPENSO, 29,5 X 39CM OU EQUIVALENTE, PADRÃO POPULAR - FORNECIMENTO E INSTALAÇÃO. AF_01/2020</t>
  </si>
  <si>
    <t>FNDE 82</t>
  </si>
  <si>
    <t xml:space="preserve"> LAVATÓRIO SOBREPOR, DECA OU EQUIVALENTE</t>
  </si>
  <si>
    <t>FNDE 220</t>
  </si>
  <si>
    <t xml:space="preserve"> TANQUE DE LOUÇA BRANCA COM COLUNA, 40L OU EQUIVALENTE - FORNECIMENTO E INSTALAÇÃO</t>
  </si>
  <si>
    <t>FNDE 221</t>
  </si>
  <si>
    <t xml:space="preserve"> PORTA PAPEL HIGIÊNICO, CONFORME PROJETO </t>
  </si>
  <si>
    <t xml:space="preserve"> PAPELEIRA PLASTICA TIPO DISPENSER PARA PAPEL HIGIENICO ROLAO</t>
  </si>
  <si>
    <t xml:space="preserve"> DUCHA / CHUVEIRO METALICO, DE PAREDE, ARTICULAVEL, COM DESVIADOR E DUCHA MANUAL </t>
  </si>
  <si>
    <t xml:space="preserve"> TORNEIRA ELETRICA DE PAREDE, BICA ALTA, PARA COZINHA, 5500 W (110/220 V)</t>
  </si>
  <si>
    <t>FNDE 222</t>
  </si>
  <si>
    <t>FNDE 223</t>
  </si>
  <si>
    <t xml:space="preserve"> TORNEIRA DE PAREDE, CONFORME PROJETO</t>
  </si>
  <si>
    <t xml:space="preserve"> TORNEIRA CROMADA DE MESA, 1/2? OU 3/4?, PARA LAVATÓRIO, COM TEMPORIZADOR - FORNECIMENTO E INSTALAÇÃO.</t>
  </si>
  <si>
    <t xml:space="preserve"> TORNEIRA CROMADA DE MESA PARA LAVATORIO, TIPO MONOCOMANDO - ACIONAMENTO TIPO ALAVANCA</t>
  </si>
  <si>
    <t xml:space="preserve"> TOALHEIRO PLASTICO TIPO DISPENSER PARA PAPEL TOALHA INTERFOLHADO</t>
  </si>
  <si>
    <t xml:space="preserve"> CABIDE/GANCHO DE BANHEIRO SIMPLES EM METAL CROMADO</t>
  </si>
  <si>
    <t>86878</t>
  </si>
  <si>
    <t>VÁLVULA EM METAL CROMADO TIPO AMERICANA 3.1/2" X 1.1/2" PARA PIA - FORNECIMENTO E INSTALAÇÃO. AF_01/2020</t>
  </si>
  <si>
    <t>100865</t>
  </si>
  <si>
    <t>BARRA DE APOIO LATERAL ARTICULADA, COM TRAVA, EM ACO INOX POLIDO, FIXADA NA PAREDE - FORNECIMENTO E INSTALAÇÃO. AF_01/2020</t>
  </si>
  <si>
    <t>93074</t>
  </si>
  <si>
    <t>CURVA EM COBRE, DN 15 MM, 45 GRAUS, SEM ANEL DE SOLDA, BOLSA X BOLSA, INSTALADO EM RAMAL DE DISTRIBUIÇÃO DE HIDRÁULICA PREDIAL - FORNECIMENTO E INSTALAÇÃO. AF_04/2022</t>
  </si>
  <si>
    <t xml:space="preserve"> REGULADOR DE ALTA PRESSÃO GLP</t>
  </si>
  <si>
    <t xml:space="preserve"> CAP OU TAMPAO DE FERRO GALVANIZADO, COM ROSCA BSP, DE 3/4" </t>
  </si>
  <si>
    <t xml:space="preserve"> REQUADRO EM ALUMÍNIO TIPO VENEZIANA COM GUARNIÇÃO, FIXAÇÃO COM PARAFUSOS - FORNECIMENTO E INSTALAÇÃO. </t>
  </si>
  <si>
    <t>16.01.03</t>
  </si>
  <si>
    <t>16.01.04</t>
  </si>
  <si>
    <t>16.01.05</t>
  </si>
  <si>
    <t>16.01.06</t>
  </si>
  <si>
    <t>16.01.07</t>
  </si>
  <si>
    <t>16.01.08</t>
  </si>
  <si>
    <t>16.01.09</t>
  </si>
  <si>
    <t>COTOVELO 90 GRAUS, EM FERRO GALVANIZADO, CONEXÃO ROSQUEADA, DN 65 (2 1/2"), INSTALADO EM RESERVAÇÃO DE ÁGUA DE EDIFICAÇÃO QUE POSSUA RESERVATÓRIO DE FIBRA/FIBROCIMENTO - FORNECIMENTO E INSTALAÇÃO. AF_06/2016</t>
  </si>
  <si>
    <t>97488</t>
  </si>
  <si>
    <t>CURVA 90 GRAUS, EM AÇO, CONEXÃO SOLDADA, DN 65 (2 1/2"), INSTALADO EM REDE DE ALIMENTAÇÃO PARA HIDRANTE - FORNECIMENTO E INSTALAÇÃO. AF_10/2020</t>
  </si>
  <si>
    <t>92377</t>
  </si>
  <si>
    <t>NIPLE, EM FERRO GALVANIZADO, DN 65 (2 1/2"), CONEXÃO ROSQUEADA, INSTALADO EM REDE DE ALIMENTAÇÃO PARA HIDRANTE - FORNECIMENTO E INSTALAÇÃO. AF_10/2020</t>
  </si>
  <si>
    <t>92896</t>
  </si>
  <si>
    <t>UNIÃO, EM FERRO GALVANIZADO, DN 65 (2 1/2"), CONEXÃO ROSQUEADA, INSTALADO EM REDE DE ALIMENTAÇÃO PARA HIDRANTE - FORNECIMENTO E INSTALAÇÃO. AF_10/2020</t>
  </si>
  <si>
    <t>ADAPTADOR COM FLANGES LIVRES, PVC, SOLDÁVEL LONGO, DN 75 MM X 2 1/2 , INSTALADO EM RESERVAÇÃO DE ÁGUA DE EDIFICAÇÃO QUE POSSUA RESERVATÓRIO DE FIBRA/FIBROCIMENTO   FORNECIMENTO E INSTALAÇÃO. AF_06/2016</t>
  </si>
  <si>
    <t>FNDE 242</t>
  </si>
  <si>
    <t xml:space="preserve"> BOMBA CENTRÍFUGA, TRIFÁSICA, 6 CV, HM 30 A 40 M, Q 26,36 M3/H - FORNECIMENTO E INSTALAÇÃO. </t>
  </si>
  <si>
    <t>91924</t>
  </si>
  <si>
    <t>CABO DE COBRE FLEXÍVEL ISOLADO, 1,5 MM², ANTI-CHAMA 450/750 V, PARA CIRCUITOS TERMINAIS - FORNECIMENTO E INSTALAÇÃO. AF_03/2023</t>
  </si>
  <si>
    <t>91943</t>
  </si>
  <si>
    <t>CAIXA RETANGULAR 4" X 4" MÉDIA (1,30 M DO PISO), PVC, INSTALADA EM PAREDE - FORNECIMENTO E INSTALAÇÃO. AF_03/2023</t>
  </si>
  <si>
    <t xml:space="preserve"> CENTRAL ALARME ENDEREÇAVEL </t>
  </si>
  <si>
    <t>96765</t>
  </si>
  <si>
    <t>ABRIGO PARA HIDRANTE, 90X60X17CM, COM REGISTRO GLOBO ANGULAR 45 GRAUS 2 1/2", ADAPTADOR STORZ 2 1/2", MANGUEIRA DE INCÊNDIO 20M, REDUÇÃO 2 1/2" X 1 1/2" E ESGUICHO EM LATÃO 1 1/2" - FORNECIMENTO E INSTALAÇÃO. AF_10/2020</t>
  </si>
  <si>
    <t>101798</t>
  </si>
  <si>
    <t>TAMPA PARA CAIXA TIPO R1, EM FERRO FUNDIDO, DIMENSÕES INTERNAS: 0,40 X 0,60 M - FORNECIMENTO E INSTALAÇÃO. AF_12/2020</t>
  </si>
  <si>
    <t xml:space="preserve"> SINALIZAÇÃO COM PLACA INDICATIVA FIXADA NA ESTRUTURA.</t>
  </si>
  <si>
    <t>FNDE 383</t>
  </si>
  <si>
    <t xml:space="preserve"> QUADRO DE DISTRIBUIÇÃO DE ENERGIA EM CHAPA DE AÇO GALVANIZADO, DE EMBUTIR, COM BARRAMENTO TRIFÁSICO, PARA 46 DISJUNTORES DIN 100A - FORNECIMENTO E INSTALAÇÃO.</t>
  </si>
  <si>
    <t>101878</t>
  </si>
  <si>
    <t>QUADRO DE DISTRIBUIÇÃO DE ENERGIA EM CHAPA DE AÇO GALVANIZADO, DE SOBREPOR, COM BARRAMENTO TRIFÁSICO, PARA 18 DISJUNTORES DIN 100A - FORNECIMENTO E INSTALAÇÃO. AF_10/2020</t>
  </si>
  <si>
    <t>FNDE 304</t>
  </si>
  <si>
    <t xml:space="preserve"> QUADRO DE DISTRIBUIÇÃO DE ENERGIA EM CHAPA DE AÇO GALVANIZADO, DE EMBUTIR, COM BARRAMENTO TRIFÁSICO, PARA 50 DISJUNTORES DIN 225A - FORNECIMENTO E INSTALAÇÃO.</t>
  </si>
  <si>
    <t>93656</t>
  </si>
  <si>
    <t>DISJUNTOR MONOPOLAR TIPO DIN, CORRENTE NOMINAL DE 25A - FORNECIMENTO E INSTALAÇÃO. AF_10/2020</t>
  </si>
  <si>
    <t>93660</t>
  </si>
  <si>
    <t>DISJUNTOR BIPOLAR TIPO DIN, CORRENTE NOMINAL DE 10A - FORNECIMENTO E INSTALAÇÃO. AF_10/2020</t>
  </si>
  <si>
    <t>93667</t>
  </si>
  <si>
    <t>DISJUNTOR TRIPOLAR TIPO DIN, CORRENTE NOMINAL DE 10A - FORNECIMENTO E INSTALAÇÃO. AF_10/2020</t>
  </si>
  <si>
    <t>93668</t>
  </si>
  <si>
    <t>DISJUNTOR TRIPOLAR TIPO DIN, CORRENTE NOMINAL DE 16A - FORNECIMENTO E INSTALAÇÃO. AF_10/2020</t>
  </si>
  <si>
    <t>93671</t>
  </si>
  <si>
    <t>DISJUNTOR TRIPOLAR TIPO DIN, CORRENTE NOMINAL DE 32A - FORNECIMENTO E INSTALAÇÃO. AF_10/2020</t>
  </si>
  <si>
    <t>101896</t>
  </si>
  <si>
    <t>DISJUNTOR TERMOMAGNÉTICO TRIPOLAR , CORRENTE NOMINAL DE 200A - FORNECIMENTO E INSTALAÇÃO. AF_10/2020</t>
  </si>
  <si>
    <t xml:space="preserve"> DISJUNTOR BIPOLAR TIPO DR, CORRENTE NOMINAL DE 25A - 30mA </t>
  </si>
  <si>
    <t>FNDE 83</t>
  </si>
  <si>
    <t xml:space="preserve"> DISJUNTOR TETRAPOLAR TIPO DR, CORRENTE NOMINAL DE 25A - 30mA</t>
  </si>
  <si>
    <t xml:space="preserve"> DISPOSITIVO CONTRA SURTO - DPS 40 kA </t>
  </si>
  <si>
    <t xml:space="preserve"> DISPOSITIVO CONTRA SURTO - DPS 80 Ka</t>
  </si>
  <si>
    <t>93661</t>
  </si>
  <si>
    <t>DISJUNTOR BIPOLAR TIPO DIN, CORRENTE NOMINAL DE 16A - FORNECIMENTO E INSTALAÇÃO. AF_10/2020</t>
  </si>
  <si>
    <t>93663</t>
  </si>
  <si>
    <t>DISJUNTOR BIPOLAR TIPO DIN, CORRENTE NOMINAL DE 25A - FORNECIMENTO E INSTALAÇÃO. AF_10/2020</t>
  </si>
  <si>
    <t>FNDE 393</t>
  </si>
  <si>
    <t>FNDE 87</t>
  </si>
  <si>
    <t xml:space="preserve"> DISJUNTOR BIPOLAR TIPO DR, CORRENTE NOMINAL DE 40A - 30mA</t>
  </si>
  <si>
    <t>93672</t>
  </si>
  <si>
    <t>DISJUNTOR TRIPOLAR TIPO DIN, CORRENTE NOMINAL DE 40A - FORNECIMENTO E INSTALAÇÃO. AF_10/2020</t>
  </si>
  <si>
    <t>101895</t>
  </si>
  <si>
    <t>DISJUNTOR TERMOMAGNÉTICO TRIPOLAR , CORRENTE NOMINAL DE 125A - FORNECIMENTO E INSTALAÇÃO. AF_10/2020</t>
  </si>
  <si>
    <t>101899</t>
  </si>
  <si>
    <t>DISJUNTOR TERMOMAGNÉTICO TRIPOLAR , CORRENTE NOMINAL DE 600A - FORNECIMENTO E INSTALAÇÃO. AF_10/2020</t>
  </si>
  <si>
    <t>18.03</t>
  </si>
  <si>
    <t>18.02.05</t>
  </si>
  <si>
    <t>18.02.06</t>
  </si>
  <si>
    <t>18.02.07</t>
  </si>
  <si>
    <t>18.02.08</t>
  </si>
  <si>
    <t>18.02.09</t>
  </si>
  <si>
    <t>18.02.10</t>
  </si>
  <si>
    <t>18.02.11</t>
  </si>
  <si>
    <t>18.02.12</t>
  </si>
  <si>
    <t>18.02.13</t>
  </si>
  <si>
    <t>18.02.14</t>
  </si>
  <si>
    <t>18.02.15</t>
  </si>
  <si>
    <t>18.02.16</t>
  </si>
  <si>
    <t>18.02.17</t>
  </si>
  <si>
    <t>18.02.18</t>
  </si>
  <si>
    <t>18.02.19</t>
  </si>
  <si>
    <t>18.02.20</t>
  </si>
  <si>
    <t>18.02.21</t>
  </si>
  <si>
    <t>18.02.22</t>
  </si>
  <si>
    <t>18.02.23</t>
  </si>
  <si>
    <t>18.02.24</t>
  </si>
  <si>
    <t>18.01.06</t>
  </si>
  <si>
    <t>ELETRODUTO FLEXÍVEL CORRUGADO, PVC, DN 25 MM (3/4"), PARA CIRCUITOS TERMINAIS, INSTALADO EM FORRO - FORNECIMENTO E INSTALAÇÃO. AF_03/2023</t>
  </si>
  <si>
    <t>ELETRODUTO FLEXÍVEL CORRUGADO, PVC, DN 32 MM (1"), PARA CIRCUITOS TERMINAIS, INSTALADO EM FORRO - FORNECIMENTO E INSTALAÇÃO. AF_03/2023</t>
  </si>
  <si>
    <t>91860</t>
  </si>
  <si>
    <t>ELETRODUTO FLEXÍVEL CORRUGADO, PEAD, DN 40 MM (1 1/4"), PARA CIRCUITOS TERMINAIS, INSTALADO EM PAREDE - FORNECIMENTO E INSTALAÇÃO. AF_03/2023</t>
  </si>
  <si>
    <t>91866</t>
  </si>
  <si>
    <t>ELETRODUTO RÍGIDO ROSCÁVEL, PVC, DN 20 MM (1/2"), PARA CIRCUITOS TERMINAIS, INSTALADO EM LAJE - FORNECIMENTO E INSTALAÇÃO. AF_03/2023</t>
  </si>
  <si>
    <t>FNDE 91</t>
  </si>
  <si>
    <t xml:space="preserve"> ELETRODUTO EM ACO ZINCADO OU GALVANIZADO DN=1 1/2", APARENTE - FORNECIMENTO E INSTALAÇÃO. </t>
  </si>
  <si>
    <t>FNDE 92</t>
  </si>
  <si>
    <t>FNDE 93</t>
  </si>
  <si>
    <t>FNDE 95</t>
  </si>
  <si>
    <t xml:space="preserve"> ELETRODUTO EM ACO ZINCADO OU GALVANIZADO DN=4", APARENTE - FORNECIMENTO E INSTALAÇÃO. </t>
  </si>
  <si>
    <t>97887</t>
  </si>
  <si>
    <t>CAIXA ENTERRADA ELÉTRICA RETANGULAR, EM ALVENARIA COM TIJOLOS CERÂMICOS MACIÇOS, FUNDO COM BRITA, DIMENSÕES INTERNAS: 0,4X0,4X0,4 M. AF_12/2020</t>
  </si>
  <si>
    <t>92658</t>
  </si>
  <si>
    <t>LUVA, EM FERRO GALVANIZADO, CONEXÃO ROSQUEADA, DN 25 (1"), INSTALADO EM REDE DE ALIMENTAÇÃO PARA SPRINKLER - FORNECIMENTO E INSTALAÇÃO. AF_10/2020</t>
  </si>
  <si>
    <t>92662</t>
  </si>
  <si>
    <t>LUVA, EM FERRO GALVANIZADO, CONEXÃO ROSQUEADA, DN 40 (1 1/2"), INSTALADO EM REDE DE ALIMENTAÇÃO PARA SPRINKLER - FORNECIMENTO E INSTALAÇÃO. AF_10/2020</t>
  </si>
  <si>
    <t>92660</t>
  </si>
  <si>
    <t>LUVA, EM FERRO GALVANIZADO, CONEXÃO ROSQUEADA, DN 32 (1 1/4"), INSTALADO EM REDE DE ALIMENTAÇÃO PARA SPRINKLER - FORNECIMENTO E INSTALAÇÃO. AF_10/2020</t>
  </si>
  <si>
    <t>LUVA, EM FERRO GALVANIZADO, CONEXÃO ROSQUEADA, DN 15 (1/2"), INSTALADO EM RAMAIS E SUB-RAMAIS DE GÁS - FORNECIMENTO E INSTALAÇÃO. AF_10/2020</t>
  </si>
  <si>
    <t>92664</t>
  </si>
  <si>
    <t>LUVA, EM FERRO GALVANIZADO, CONEXÃO ROSQUEADA, DN 50 (2"), INSTALADO EM REDE DE ALIMENTAÇÃO PARA SPRINKLER - FORNECIMENTO E INSTALAÇÃO. AF_10/2020</t>
  </si>
  <si>
    <t>92668</t>
  </si>
  <si>
    <t>LUVA, EM FERRO GALVANIZADO, CONEXÃO ROSQUEADA, DN 80 (3"), INSTALADO EM REDE DE ALIMENTAÇÃO PARA SPRINKLER - FORNECIMENTO E INSTALAÇÃO. AF_10/2020</t>
  </si>
  <si>
    <t>95795</t>
  </si>
  <si>
    <t>CONDULETE DE ALUMÍNIO, TIPO T, PARA ELETRODUTO DE AÇO GALVANIZADO DN 20 MM (3/4''), APARENTE - FORNECIMENTO E INSTALAÇÃO. AF_10/2022</t>
  </si>
  <si>
    <t>95787</t>
  </si>
  <si>
    <t>CONDULETE DE ALUMÍNIO, TIPO LR, PARA ELETRODUTO DE AÇO GALVANIZADO DN 20 MM (3/4''), APARENTE - FORNECIMENTO E INSTALAÇÃO. AF_10/2022</t>
  </si>
  <si>
    <t>18.04</t>
  </si>
  <si>
    <t>92992</t>
  </si>
  <si>
    <t>CABO DE COBRE FLEXÍVEL ISOLADO, 95 MM², ANTI-CHAMA 0,6/1,0 KV, PARA REDE ENTERRADA DE DISTRIBUIÇÃO DE ENERGIA ELÉTRICA - FORNECIMENTO E INSTALAÇÃO. AF_12/2021</t>
  </si>
  <si>
    <t>92998</t>
  </si>
  <si>
    <t>CABO DE COBRE FLEXÍVEL ISOLADO, 185 MM², ANTI-CHAMA 0,6/1,0 KV, PARA REDE ENTERRADA DE DISTRIBUIÇÃO DE ENERGIA ELÉTRICA - FORNECIMENTO E INSTALAÇÃO. AF_12/2021</t>
  </si>
  <si>
    <t>93002</t>
  </si>
  <si>
    <t>CABO DE COBRE FLEXÍVEL ISOLADO, 300 MM², ANTI-CHAMA 0,6/1,0 KV, PARA REDE ENTERRADA DE DISTRIBUIÇÃO DE ENERGIA ELÉTRICA - FORNECIMENTO E INSTALAÇÃO. AF_12/2021</t>
  </si>
  <si>
    <t>18.05</t>
  </si>
  <si>
    <t xml:space="preserve"> ELETROCALHA LISA OU PERFURADA EM AÇO GALVANIZADO, LARGURA  100MM E ALTURA 50MM, INCLUSIVE EMENDA E FIXAÇÃO - FORNECIMENTO E INSTALAÇÃO. </t>
  </si>
  <si>
    <t xml:space="preserve"> ELETROCALHA LISA OU PERFURADA EM AÇO GALVANIZADO, LARGURA  150MM E ALTURA 100MM, INCLUSIVE EMENDA E FIXAÇÃO - FORNECIMENTO E INSTALAÇÃO.</t>
  </si>
  <si>
    <t>FNDE 25</t>
  </si>
  <si>
    <t>FNDE 314</t>
  </si>
  <si>
    <t>91953</t>
  </si>
  <si>
    <t>INTERRUPTOR SIMPLES (1 MÓDULO), 10A/250V, INCLUINDO SUPORTE E PLACA - FORNECIMENTO E INSTALAÇÃO. AF_03/2023</t>
  </si>
  <si>
    <t>91959</t>
  </si>
  <si>
    <t>INTERRUPTOR SIMPLES (2 MÓDULOS), 10A/250V, INCLUINDO SUPORTE E PLACA - FORNECIMENTO E INSTALAÇÃO. AF_03/2023</t>
  </si>
  <si>
    <t>91969</t>
  </si>
  <si>
    <t>INTERRUPTOR PARALELO (3 MÓDULOS), 10A/250V, INCLUINDO SUPORTE E PLACA - FORNECIMENTO E INSTALAÇÃO. AF_03/2023</t>
  </si>
  <si>
    <t xml:space="preserve"> ESPELHO / PLACA CEGA 4" X 2", PARA INSTALACAO DE TOMADAS E INTERRUPTORES</t>
  </si>
  <si>
    <t>FNDE 96</t>
  </si>
  <si>
    <t xml:space="preserve"> LUMINÁRIA DE EMBUTIR, COM LÂMPADA LED DE 18 W</t>
  </si>
  <si>
    <t>FNDE 97</t>
  </si>
  <si>
    <t xml:space="preserve"> LUMINÁRIA DE EMBUTIR, COM LÂMPADA LED DE 31 W</t>
  </si>
  <si>
    <t>FNDE 308</t>
  </si>
  <si>
    <t xml:space="preserve"> LUMINÁRIA DE EMBUTIR, COM LÂMPADA LED DE 39 W</t>
  </si>
  <si>
    <t>100903</t>
  </si>
  <si>
    <t>LÂMPADA TUBULAR LED DE 18/20 W, BASE G13 - FORNECIMENTO E INSTALAÇÃO. AF_02/2020_PS</t>
  </si>
  <si>
    <t>FNDE 98</t>
  </si>
  <si>
    <t>FNDE 99</t>
  </si>
  <si>
    <t xml:space="preserve"> LUMINÁRIA TIPO SPOT BALIZADOR LED 12W </t>
  </si>
  <si>
    <t>91960</t>
  </si>
  <si>
    <t>INTERRUPTOR PARALELO (2 MÓDULOS), 10A/250V, SEM SUPORTE E SEM PLACA - FORNECIMENTO E INSTALAÇÃO. AF_03/2023</t>
  </si>
  <si>
    <t>97330</t>
  </si>
  <si>
    <t>TUBO EM COBRE FLEXÍVEL, DN 5/8", COM ISOLAMENTO, INSTALADO EM RAMAL DE ALIMENTAÇÃO DE AR CONDICIONADO COM CONDENSADORA INDIVIDUAL - FORNECIMENTO E INSTALAÇÃO. AF_12/2015</t>
  </si>
  <si>
    <t>VIGA METÁLICA EM PERFIL LAMINADO OU SOLDADO EM AÇO ESTRUTURAL, COM CONEXÕES PARAFUSADAS, INCLUSOS MÃO DE OBRA, TRANSPORTE E IÇAMENTO UTILIZANDO GUINDASTE - FORNECIMENTO E INSTALAÇÃO. AF_01/2020_PSA</t>
  </si>
  <si>
    <t>FNDE 310</t>
  </si>
  <si>
    <t xml:space="preserve"> TUBO EM COBRE FLEXÍVEL, DN 3/4", COM ISOLAMENTO, INSTALADO EM RAMAL DE ALIMENTAÇÃO DE AR CONDICIONADO COM CONDENSADORA INDIVIDUAL ? FORNECIMENTO E INSTALAÇÃO. </t>
  </si>
  <si>
    <t>89865</t>
  </si>
  <si>
    <t>TUBO, PVC, SOLDÁVEL, DN 25MM, INSTALADO EM DRENO DE AR-CONDICIONADO - FORNECIMENTO E INSTALAÇÃO. AF_08/2022</t>
  </si>
  <si>
    <t>89866</t>
  </si>
  <si>
    <t>JOELHO 90 GRAUS, PVC, SOLDÁVEL, DN 25MM, INSTALADO EM DRENO DE AR-CONDICIONADO - FORNECIMENTO E INSTALAÇÃO. AF_08/2022</t>
  </si>
  <si>
    <t>89448</t>
  </si>
  <si>
    <t>TUBO, PVC, SOLDÁVEL, DN 40MM, INSTALADO EM PRUMADA DE ÁGUA - FORNECIMENTO E INSTALAÇÃO. AF_06/2022</t>
  </si>
  <si>
    <t>89498</t>
  </si>
  <si>
    <t>JOELHO 45 GRAUS, PVC, SOLDÁVEL, DN 40MM, INSTALADO EM PRUMADA DE ÁGUA - FORNECIMENTO E INSTALAÇÃO. AF_06/2022</t>
  </si>
  <si>
    <t>89497</t>
  </si>
  <si>
    <t>JOELHO 90 GRAUS, PVC, SOLDÁVEL, DN 40MM, INSTALADO EM PRUMADA DE ÁGUA - FORNECIMENTO E INSTALAÇÃO. AF_06/2022</t>
  </si>
  <si>
    <t>103964</t>
  </si>
  <si>
    <t>BUCHA DE REDUÇÃO, LONGA, PVC, SOLDÁVEL, DN 40 X 25 MM, INSTALADO EM PRUMADA DE ÁGUA - FORNECIMENTO E INSTALAÇÃO. AF_06/2022</t>
  </si>
  <si>
    <t>19.02.03</t>
  </si>
  <si>
    <t>19.02.04</t>
  </si>
  <si>
    <t>19.02.05</t>
  </si>
  <si>
    <t>19.02.06</t>
  </si>
  <si>
    <t>19.02.07</t>
  </si>
  <si>
    <t>EQUIPAMENTOS PASSIVOS</t>
  </si>
  <si>
    <t>98301</t>
  </si>
  <si>
    <t>PATCH PANEL 24 PORTAS, CATEGORIA 5E - FORNECIMENTO E INSTALAÇÃO. AF_11/2019</t>
  </si>
  <si>
    <t>98305</t>
  </si>
  <si>
    <t xml:space="preserve"> SWITCH TIPO 24 PORTAS </t>
  </si>
  <si>
    <t xml:space="preserve"> GUIA DE CABOS FECHADO 1U</t>
  </si>
  <si>
    <t xml:space="preserve"> (un)</t>
  </si>
  <si>
    <t>CABOS</t>
  </si>
  <si>
    <t>20.02</t>
  </si>
  <si>
    <t>FNDE 316</t>
  </si>
  <si>
    <t xml:space="preserve"> CABO ÓPTICO MULTIMODO, 4 FIBRA - FORNECIMENTO E INSTALAÇÃO</t>
  </si>
  <si>
    <t>20.03</t>
  </si>
  <si>
    <t>91875</t>
  </si>
  <si>
    <t>92370</t>
  </si>
  <si>
    <t>LUVA, EM FERRO GALVANIZADO, DN 25 (1"), CONEXÃO ROSQUEADA, INSTALADO EM REDE DE ALIMENTAÇÃO PARA HIDRANTE - FORNECIMENTO E INSTALAÇÃO. AF_10/2020</t>
  </si>
  <si>
    <t>92697</t>
  </si>
  <si>
    <t>LUVA, EM FERRO GALVANIZADO, CONEXÃO ROSQUEADA, DN 25 (1"), INSTALADO EM RAMAIS E SUB-RAMAIS DE GÁS - FORNECIMENTO E INSTALAÇÃO. AF_10/2020</t>
  </si>
  <si>
    <t>92666</t>
  </si>
  <si>
    <t>LUVA, EM FERRO GALVANIZADO, CONEXÃO ROSQUEADA, DN 65 (2 1/2"), INSTALADO EM REDE DE ALIMENTAÇÃO PARA SPRINKLER - FORNECIMENTO E INSTALAÇÃO. AF_10/2020</t>
  </si>
  <si>
    <t>91945</t>
  </si>
  <si>
    <t>SUPORTE PARAFUSADO COM PLACA DE ENCAIXE 4" X 2" ALTO (2,00 M DO PISO) PARA PONTO ELÉTRICO - FORNECIMENTO E INSTALAÇÃO. AF_03/2023</t>
  </si>
  <si>
    <t>FNDE 42</t>
  </si>
  <si>
    <t xml:space="preserve"> INSTALAÇÃO DE EXAUSTOR ELÉTRICO TIPO DOMICILIAR</t>
  </si>
  <si>
    <t>FNDE 31</t>
  </si>
  <si>
    <t xml:space="preserve"> CAIXA DE CONCRETO ARMADO PRE-MOLDADO, COM FUNDO E TAMPA, DIMENSOES DE 0,30 X 0,30 X 0,30 M </t>
  </si>
  <si>
    <t>101795</t>
  </si>
  <si>
    <t>CAIXA ENTERRADA PARA INSTALAÇÕES TELEFÔNICAS TIPO R1, EM ALVENARIA COM BLOCOS DE CONCRETO, DIMENSÕES INTERNAS: 0,35X0,60X0,60 M, EXCLUINDO TAMPÃO. AF_12/2020</t>
  </si>
  <si>
    <t>100557</t>
  </si>
  <si>
    <t>CAIXA DE PASSAGEM PARA TELEFONE 80X80X15CM (SOBREPOR) FORNECIMENTO E INSTALACAO. AF_11/2019</t>
  </si>
  <si>
    <t>100556</t>
  </si>
  <si>
    <t>CAIXA DE PASSAGEM PARA TELEFONE 15X15X10CM (SOBREPOR), FORNECIMENTO E INSTALACAO. AF_11/2019</t>
  </si>
  <si>
    <t>20.04</t>
  </si>
  <si>
    <t>20.03.01</t>
  </si>
  <si>
    <t>20.03.02</t>
  </si>
  <si>
    <t>20.03.03</t>
  </si>
  <si>
    <t>20.03.04</t>
  </si>
  <si>
    <t>20.03.05</t>
  </si>
  <si>
    <t>20.03.06</t>
  </si>
  <si>
    <t>20.03.07</t>
  </si>
  <si>
    <t>20.03.08</t>
  </si>
  <si>
    <t>20.03.09</t>
  </si>
  <si>
    <t>20.03.10</t>
  </si>
  <si>
    <t>20.03.11</t>
  </si>
  <si>
    <t>20.03.12</t>
  </si>
  <si>
    <t>20.02.01</t>
  </si>
  <si>
    <t>20.02.02</t>
  </si>
  <si>
    <t>20.01.03</t>
  </si>
  <si>
    <t>20.01.04</t>
  </si>
  <si>
    <t>20.01.05</t>
  </si>
  <si>
    <t>20.04.01</t>
  </si>
  <si>
    <t>20.04.02</t>
  </si>
  <si>
    <t>20.04.03</t>
  </si>
  <si>
    <t>20.04.04</t>
  </si>
  <si>
    <t>20.05</t>
  </si>
  <si>
    <t>20.05.01</t>
  </si>
  <si>
    <t>20.05.02</t>
  </si>
  <si>
    <t>20.05.03</t>
  </si>
  <si>
    <t>20.05.04</t>
  </si>
  <si>
    <t>20.05.05</t>
  </si>
  <si>
    <t>20.05.06</t>
  </si>
  <si>
    <t>20.05.07</t>
  </si>
  <si>
    <t>20.05.08</t>
  </si>
  <si>
    <t>20.05.09</t>
  </si>
  <si>
    <t xml:space="preserve"> DUTO DE ALONGAMENTO PARA EXAUSTOR</t>
  </si>
  <si>
    <t xml:space="preserve"> COIFA EM AÇO INOX 100CM X 150CM </t>
  </si>
  <si>
    <t>(un)</t>
  </si>
  <si>
    <t xml:space="preserve"> CAIXA DE EQUALIZAÇÃO DE ATERRAMENTO ELÉTRICO </t>
  </si>
  <si>
    <t xml:space="preserve"> TERMINAL A COMPRESSÃO </t>
  </si>
  <si>
    <t xml:space="preserve"> SOLDA EXOTÉRMICA PARA SPDA - FORNECIMENTO E INSTALAÇÃO. </t>
  </si>
  <si>
    <t xml:space="preserve"> CONJUNTO DE MASTRO P/ TRÊS BANDEIRAS E PEDESTAL</t>
  </si>
  <si>
    <t xml:space="preserve"> BANCADA DE GRANITO CINZA ANDORINHA, INCLUSIVE PASSA PRATOS, ESPESSURA 2 CM - FORNECIMENTO E INSTALAÇÃO</t>
  </si>
  <si>
    <t xml:space="preserve"> ESCANINHOS EM MDF, REVESTIDOS EM LAMINADO MELAMÍNICO</t>
  </si>
  <si>
    <t>FNDE 126</t>
  </si>
  <si>
    <t xml:space="preserve"> TUBO AÇO GALVANIZADO D=3" P/BICICLETÁRIO, DIMENSÃO: H=75CM, L=150 CM, FIXADO EM BASE DE CONCRETO, PINTADO C/ESMALTE SINTETICO, EXCETO BASE DE CONCRETO E PINTURA DE ACABAMENTO </t>
  </si>
  <si>
    <t>FNDE 72</t>
  </si>
  <si>
    <t xml:space="preserve"> BANCO EM ALVENARIA, TAMPO EM CONCRETO, C/ENCOSTO H=80cm (PINTADO)</t>
  </si>
  <si>
    <t>FNDE 128</t>
  </si>
  <si>
    <t xml:space="preserve"> PORTA OBJETO EM GRANITO CINZA ANDORINHA, ESPESSURA 2 CM - FORNECIMENTO E INSTALAÇÃO </t>
  </si>
  <si>
    <t>FNDE 73</t>
  </si>
  <si>
    <t xml:space="preserve"> BANCO EM ALVENARIA REVESTIDO EM CERÂMICA</t>
  </si>
  <si>
    <t>FNDE 311</t>
  </si>
  <si>
    <t xml:space="preserve"> PEITORIL LINEAR EM GRANITO OU MÁRMORE, L = 24CM, COMPRIMENTO DE ATÉ 2M, ASSENTADO COM ARGAMASSA 1:6 COM ADITIVO.</t>
  </si>
  <si>
    <t>FNDE 325</t>
  </si>
  <si>
    <t xml:space="preserve"> POSTE OFICIAL COMPLETO PARA REDE DE VOLEI</t>
  </si>
  <si>
    <t xml:space="preserve"> (CJ)</t>
  </si>
  <si>
    <t>FNDE 327</t>
  </si>
  <si>
    <t xml:space="preserve"> TRAVE OFICIAL COMPLETA PARA FUTEBOL DE SALÃO </t>
  </si>
  <si>
    <t>(CJ)</t>
  </si>
  <si>
    <t>FNDE 326</t>
  </si>
  <si>
    <t xml:space="preserve"> TABELA DE BASQUETE OFICIAL COMPLETA </t>
  </si>
  <si>
    <t>22.01.10</t>
  </si>
  <si>
    <t>22.01.11</t>
  </si>
  <si>
    <t>22.01.12</t>
  </si>
  <si>
    <t>22.01.13</t>
  </si>
  <si>
    <t>22.01.14</t>
  </si>
  <si>
    <t>22.01.15</t>
  </si>
  <si>
    <t>23.01.03</t>
  </si>
  <si>
    <t>23.01.04</t>
  </si>
  <si>
    <t>23.01.05</t>
  </si>
  <si>
    <t>23.01.06</t>
  </si>
  <si>
    <t>23.01.07</t>
  </si>
  <si>
    <t>23.01.08</t>
  </si>
  <si>
    <t>23.01.09</t>
  </si>
  <si>
    <t>23.01.10</t>
  </si>
  <si>
    <t>23.01.11</t>
  </si>
  <si>
    <t>23.01.12</t>
  </si>
  <si>
    <t>23.01.13</t>
  </si>
  <si>
    <t>24.01</t>
  </si>
  <si>
    <t>24.01.01</t>
  </si>
  <si>
    <t>24.01.02</t>
  </si>
  <si>
    <t>18.03.01</t>
  </si>
  <si>
    <t>18.03.02</t>
  </si>
  <si>
    <t>18.03.03</t>
  </si>
  <si>
    <t>18.03.04</t>
  </si>
  <si>
    <t>18.03.05</t>
  </si>
  <si>
    <t>18.03.06</t>
  </si>
  <si>
    <t>18.03.07</t>
  </si>
  <si>
    <t>18.03.08</t>
  </si>
  <si>
    <t>18.03.09</t>
  </si>
  <si>
    <t>18.03.10</t>
  </si>
  <si>
    <t>18.03.11</t>
  </si>
  <si>
    <t>18.03.12</t>
  </si>
  <si>
    <t>18.03.13</t>
  </si>
  <si>
    <t>18.03.14</t>
  </si>
  <si>
    <t>18.03.15</t>
  </si>
  <si>
    <t>18.03.16</t>
  </si>
  <si>
    <t>18.03.17</t>
  </si>
  <si>
    <t>18.03.18</t>
  </si>
  <si>
    <t>18.03.19</t>
  </si>
  <si>
    <t>18.03.20</t>
  </si>
  <si>
    <t>18.03.21</t>
  </si>
  <si>
    <t>18.03.22</t>
  </si>
  <si>
    <t>18.04.01</t>
  </si>
  <si>
    <t>18.04.02</t>
  </si>
  <si>
    <t>18.04.03</t>
  </si>
  <si>
    <t>18.04.04</t>
  </si>
  <si>
    <t>18.04.05</t>
  </si>
  <si>
    <t>18.04.06</t>
  </si>
  <si>
    <t>18.04.07</t>
  </si>
  <si>
    <t>18.04.08</t>
  </si>
  <si>
    <t>18.04.09</t>
  </si>
  <si>
    <t>18.04.10</t>
  </si>
  <si>
    <t>18.04.11</t>
  </si>
  <si>
    <t>18.04.12</t>
  </si>
  <si>
    <t>18.04.13</t>
  </si>
  <si>
    <t>18.04.14</t>
  </si>
  <si>
    <t>18.04.15</t>
  </si>
  <si>
    <t>18.05.01</t>
  </si>
  <si>
    <t>18.05.02</t>
  </si>
  <si>
    <t>18.05.03</t>
  </si>
  <si>
    <t>18.05.04</t>
  </si>
  <si>
    <t>18.05.05</t>
  </si>
  <si>
    <t>18.06</t>
  </si>
  <si>
    <t>18.06.01</t>
  </si>
  <si>
    <t>18.06.02</t>
  </si>
  <si>
    <t>18.06.03</t>
  </si>
  <si>
    <t>18.06.04</t>
  </si>
  <si>
    <t>18.06.05</t>
  </si>
  <si>
    <t>18.06.06</t>
  </si>
  <si>
    <t>18.06.07</t>
  </si>
  <si>
    <t>18.06.08</t>
  </si>
  <si>
    <t>18.06.09</t>
  </si>
  <si>
    <t>18.06.10</t>
  </si>
  <si>
    <t>18.06.11</t>
  </si>
  <si>
    <t>18.06.12</t>
  </si>
  <si>
    <t>18.06.13</t>
  </si>
  <si>
    <t>18.06.14</t>
  </si>
  <si>
    <t>18.06.15</t>
  </si>
  <si>
    <t>18.06.16</t>
  </si>
  <si>
    <t>18.06.17</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</si>
  <si>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</si>
  <si>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</si>
  <si>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</si>
  <si>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</si>
  <si>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</si>
  <si>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</si>
  <si>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</si>
  <si>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</si>
  <si>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</si>
  <si>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</si>
  <si>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</si>
  <si>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</si>
  <si>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</si>
  <si>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</si>
  <si>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</si>
  <si>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</si>
  <si>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</si>
  <si>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</si>
  <si>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</si>
  <si>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</si>
  <si>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</si>
  <si>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05.03.02</t>
  </si>
  <si>
    <t>05.03.03</t>
  </si>
  <si>
    <t>05.03.04</t>
  </si>
  <si>
    <t>05.03.05</t>
  </si>
  <si>
    <t>04.12.02</t>
  </si>
  <si>
    <t>04.12.02.01</t>
  </si>
  <si>
    <t>04.12.02.02</t>
  </si>
  <si>
    <t>04.12.02.03</t>
  </si>
  <si>
    <t>04.12.02.04</t>
  </si>
  <si>
    <t>01.01.10</t>
  </si>
  <si>
    <t>92769</t>
  </si>
  <si>
    <t>ARMAÇÃO DE LAJE DE ESTRUTURA CONVENCIONAL DE CONCRETO ARMADO UTILIZANDO AÇO CA-50 DE 6,3 MM - MONTAGEM. AF_06/2022</t>
  </si>
  <si>
    <t>06.03.06</t>
  </si>
  <si>
    <t>06.03.07</t>
  </si>
  <si>
    <t>06.03.08</t>
  </si>
  <si>
    <t>06.03.09</t>
  </si>
  <si>
    <t>06.03.10</t>
  </si>
  <si>
    <t>06.03.11</t>
  </si>
  <si>
    <t xml:space="preserve"> ELETROCALHA LISA OU PERFURADA EM AÇO GALVANIZADO, LARGURA  50MM E ALTURA 50MM, INCLUSIVE EMENDA E FIXAÇÃO - FORNECIMENTO E INSTALAÇÃO.</t>
  </si>
  <si>
    <t xml:space="preserve"> ELETRODUTO RIGIDO, EM ACO ZINCADO OU GALVANIZADO, TIPO PESADO, DN=1", APARENTE - FORNECIMENTO E INSTALAÇÃO.</t>
  </si>
  <si>
    <t xml:space="preserve"> ELETRODUTO EM ACO ZINCADO OU GALVANIZADO DN=1 1/4", APARENTE - FORNECIMENTO E INSTALAÇÃO. </t>
  </si>
  <si>
    <t xml:space="preserve"> ELETRODUTO EM ACO ZINCADO OU GALVANIZADO DN=2", APARENTE - FORNECIMENTO E INSTALAÇÃO. </t>
  </si>
  <si>
    <t xml:space="preserve"> ELETROCALHA LISA OU PERFURADA EM AÇO GALVANIZADO, LARGURA  150MM E ALTURA 50MM, INCLUSIVE EMENDA E FIXAÇÃO - FORNECIMENTO E INSTALAÇÃO. </t>
  </si>
  <si>
    <t>LUVA PARA ELETRODUTO, PVC, ROSCÁVEL, DN 25 MM (3/4"), PARA CIRCUITOS TERMINAIS, INSTALADA EM FORRO - FORNECIMENTO E INSTALAÇÃO. AF_03/2023</t>
  </si>
  <si>
    <t>RACK FECHADO PARA SERVIDOR - FORNECIMENTO E INSTALAÇÃO. AF_11/2019</t>
  </si>
  <si>
    <t xml:space="preserve"> REFLETOR EM ALUMÍNIO, DE SUPORTE E ALÇA, COM LÂMPADA LED DE 200 W </t>
  </si>
  <si>
    <t xml:space="preserve"> ELETRODUTO EM ACO ZINCADO OU GALVANIZADO DN=3/4", APARENTE - FORNECIMENTO E INSTALAÇÃO. </t>
  </si>
  <si>
    <t xml:space="preserve">DISJUNTOR TETRAPOLAR TIPO DR, CORRENTE NOMINAL DE 125A - 30mA </t>
  </si>
  <si>
    <t xml:space="preserve">TORNEIRA DE MESA BICA MÓVEL, CONFORME PROJETO </t>
  </si>
  <si>
    <t xml:space="preserve">TÊ, PVC, SERIE R, ÁGUA PLUVIAL, DN 100 X 50 MM, JUNTA ELÁSTICA, FORNECIDO E INSTALADO EM CONDUTORES VERTICAIS DE ÁGUAS PLUVIAIS </t>
  </si>
  <si>
    <t xml:space="preserve">TÊ DE REDUÇÃO, PVC, SOLDÁVEL, DN 75MM X 60 MM, INSTALADO EM PRUMADA DE ÁGUA - FORNECIMENTO E INSTALAÇÃO. </t>
  </si>
  <si>
    <t xml:space="preserve"> TEXTURA ACRÍLICA, COR CINZA CLARO, APLICAÇÃO MANUAL EM PAREDE EXTERNA, UMA DEMÃO </t>
  </si>
  <si>
    <t xml:space="preserve"> TEXTURA ACRÍLICA, COR CINZA ESCURO, APLICAÇÃO MANUAL EM PAREDE EXTERNA, UMA DEMÃO</t>
  </si>
  <si>
    <t>SOLEIRA EM GRANITO, LARGURA 20 CM, ESPESSURA 2,0 CM</t>
  </si>
  <si>
    <t xml:space="preserve">RODAPÉ EM GRANITINA, ALTURA 10CM </t>
  </si>
  <si>
    <t>IMPERMEABILIZAÇÃO DA LAJE COM EMULSÃO ASFÁLTICA, 2 DEMÃOS</t>
  </si>
  <si>
    <t xml:space="preserve"> CUMEEIRA NORMAL PARA TELHA TRAPEZOIDAL DE AÇO, E = 0,5 MM, INCLUSO ACESSÓRIOS DE FIXAÇÃO E IÇAMENTO</t>
  </si>
  <si>
    <t xml:space="preserve">JANELA DE ALUMÍNIO - JA-6, 350 X 120 CM COMPLETA, CONFORME PROJETO DE ESQUADRIAS - FIXA - INCLUSO VIDRO </t>
  </si>
  <si>
    <t xml:space="preserve">DIVISÓRIA ARTICULADA DE 70 MM DE ESPESSURA EM MDF, REVESTIDO EM LAMINADO MELAMÍNICO </t>
  </si>
  <si>
    <t>CONCRETAGEM DE VIGAS E LAJES, FCK=30 MPA, PARA LAJES MACIÇAS OU NERVURADAS COM USO DE BOMBA - LANÇAMENTO, ADENSAMENTO E ACABAMENTO.</t>
  </si>
  <si>
    <t>CONSTRUÇÃO DE ESCOLA DE TEMPO INTEGRAL</t>
  </si>
  <si>
    <t>ESCOLA DE TEMPO INTEGRAL VALE DO SOL</t>
  </si>
  <si>
    <t>ROD. ENG. RENE BENEDITO DA SILVA</t>
  </si>
  <si>
    <t>90681</t>
  </si>
  <si>
    <t>PERFURATRIZ HIDRÁULICA SOBRE CAMINHÃO COM TRADO CURTO ACOPLADO, PROFUNDIDADE MÁXIMA DE 20 M, DIÂMETRO MÁXIMO DE 1500 MM, POTÊNCIA INSTALADA DE 137 HP, MESA ROTATIVA COM TORQUE MÁXIMO DE 30 KNM - CHI DIURNO. AF_06/2015</t>
  </si>
  <si>
    <t>90680</t>
  </si>
  <si>
    <t>PERFURATRIZ HIDRÁULICA SOBRE CAMINHÃO COM TRADO CURTO ACOPLADO, PROFUNDIDADE MÁXIMA DE 20 M, DIÂMETRO MÁXIMO DE 1500 MM, POTÊNCIA INSTALADA DE 137 HP, MESA ROTATIVA COM TORQUE MÁXIMO DE 30 KNM - CHP DIURNO. AF_06/2015</t>
  </si>
  <si>
    <t>38405</t>
  </si>
  <si>
    <t xml:space="preserve">CONCRETO USINADO BOMBEAVEL, CLASSE DE RESISTENCIA C25, COM BRITA 0 E 1, SLUMP = 130 +/- 20 MM, EXCLUI SERVICO DE BOMBEAMENTO (NBR 8953)                                                                                                                                                                                                                                                                                                                                                                   </t>
  </si>
  <si>
    <t>90778</t>
  </si>
  <si>
    <t>ENGENHEIRO CIVIL DE OBRA PLENO COM ENCARGOS COMPLEMENTARES</t>
  </si>
  <si>
    <t>100973</t>
  </si>
  <si>
    <t>CARGA, MANOBRA E DESCARGA DE SOLOS E MATERIAIS GRANULARES EM CAMINHÃO BASCULANTE 6 M³ - CARGA COM PÁ CARREGADEIRA (CAÇAMBA DE 1,7 A 2,8 M³ / 128 HP) E DESCARGA LIVRE (UNIDADE: M3). AF_07/2020</t>
  </si>
  <si>
    <t>95579</t>
  </si>
  <si>
    <t>MONTAGEM DE ARMADURA DE ESTACAS, DIÂMETRO = 16,0 MM. AF_09/2021_PS</t>
  </si>
  <si>
    <t>97913</t>
  </si>
  <si>
    <t>TRANSPORTE COM CAMINHÃO BASCULANTE DE 6 M³, EM VIA URBANA EM REVESTIMENTO PRIMÁRIO (UNIDADE: M3XKM). AF_07/2020</t>
  </si>
  <si>
    <t>M3XKM</t>
  </si>
  <si>
    <t xml:space="preserve">FNDE 239 </t>
  </si>
  <si>
    <t xml:space="preserve">CONCRETAGEM DE PILARES, FCK = 30 MPA, COM USO DE BOMBA - LANÇAMENTO, ADENSAMENTO E ACABAMENTO. </t>
  </si>
  <si>
    <t>(M3)</t>
  </si>
  <si>
    <t>90587</t>
  </si>
  <si>
    <t>VIBRADOR DE IMERSÃO, DIÂMETRO DE PONTEIRA 45MM, MOTOR ELÉTRICO TRIFÁSICO POTÊNCIA DE 2 CV - CHI DIURNO. AF_06/2015</t>
  </si>
  <si>
    <t>90586</t>
  </si>
  <si>
    <t>VIBRADOR DE IMERSÃO, DIÂMETRO DE PONTEIRA 45MM, MOTOR ELÉTRICO TRIFÁSICO POTÊNCIA DE 2 CV - CHP DIURNO. AF_06/2015</t>
  </si>
  <si>
    <t>1525</t>
  </si>
  <si>
    <t xml:space="preserve">CONCRETO USINADO BOMBEAVEL, CLASSE DE RESISTENCIA C30, BRITA 0 E 1, SLUMP = 100 +/- 20 MM, COM BOMBEAMENTO (DISPONIBILIZACAO DE BOMBA), SEM O LANCAMENTO (NBR 8953)                                                                                                                                                                                                                                                                                                                                       </t>
  </si>
  <si>
    <t>34665</t>
  </si>
  <si>
    <t xml:space="preserve">CHAPA DE MDF BRANCO LISO 2 FACES, E = 18 MM, DE *2,75 X 1,85* M                                                                                                                                                                                                                                                                                                                                                                                                                                           </t>
  </si>
  <si>
    <t>156</t>
  </si>
  <si>
    <t xml:space="preserve">ADESIVO ESTRUTURAL A BASE DE RESINA EPOXI, BICOMPONENTE, FLUIDO                                                                                                                                                                                                                                                                                                                                                                                                                                           </t>
  </si>
  <si>
    <t>39431</t>
  </si>
  <si>
    <t xml:space="preserve">FITA DE PAPEL MICROPERFURADO, 50 X 150 MM, PARA TRATAMENTO DE JUNTAS DE CHAPA DE GESSO PARA DRYWALL                                                                                                                                                                                                                                                                                                                                                                                                       </t>
  </si>
  <si>
    <t>39442</t>
  </si>
  <si>
    <t xml:space="preserve">PARAFUSO DRY WALL, EM ACO ZINCADO, CABECA LENTILHA E PONTA AGULHA (LA), LARGURA 4,2 MM, COMPRIMENTO 13 MM                                                                                                                                                                                                                                                                                                                                                                                                 </t>
  </si>
  <si>
    <t>11062</t>
  </si>
  <si>
    <t xml:space="preserve">PLACA CIMENTICIA LISA E = 10 MM, DE 1,20 X *2,50* M (SEM AMIANTO)                                                                                                                                                                                                                                                                                                                                                                                                                                         </t>
  </si>
  <si>
    <t>36896</t>
  </si>
  <si>
    <t xml:space="preserve">JANELA DE CORRER, EM ALUMINIO PERFIL 25, 100 X 120 CM (A X L), 2 FLS MOVEIS, SEM BANDEIRA, ACABAMENTO BRANCO OU BRILHANTE, BATENTE DE 6 A 7 CM, COM VIDRO 4 MM, SEM GUARNICAO                                                                                                                                                                                                                                                                                                                             </t>
  </si>
  <si>
    <t xml:space="preserve">JANELA FIXA, EM ALUMINIO PERFIL 20, 60  X 80 CM (A X L), BATENTE/REQUADRO DE 3 A 14 CM, COM VIDRO 4 MM, SEM GUARNICAO/ALIZAR, ACABAMENTO ALUM BRANCO OU BRILHANTE                                                                                                                                                                                                                                                                                                                                         </t>
  </si>
  <si>
    <t xml:space="preserve">CANTONEIRA EM ALUMINIO, ABAS IGUAIS, LARGURA DE 25,40 MM (1"), ESPESSURA DE 4,76 MM (3/16") E PESO LINEAR DE APROXIMADAMENTEO 0,593 KG/M                                                                                                                                                                                                                                                                                                                                                                  </t>
  </si>
  <si>
    <t>552</t>
  </si>
  <si>
    <t xml:space="preserve">BARRA DE ACO CHATO, RETANGULAR, 38,1 MM X 6,35 MM (L X E), 1,89 KG/M                                                                                                                                                                                                                                                                                                                                                                                                                                      </t>
  </si>
  <si>
    <t>10997</t>
  </si>
  <si>
    <t xml:space="preserve">ELETRODO REVESTIDO AWS - E7018, DIAMETRO IGUAL A 4,00 MM                                                                                                                                                                                                                                                                                                                                                                                                                                                  </t>
  </si>
  <si>
    <t>7167</t>
  </si>
  <si>
    <t xml:space="preserve">TELA DE ARAME GALVANIZADA QUADRANGULAR / LOSANGULAR, FIO 2,11 MM (14 BWG), MALHA 5 X 5 CM, H = 2 M                                                                                                                                                                                                                                                                                                                                                                                                        </t>
  </si>
  <si>
    <t>4380</t>
  </si>
  <si>
    <t xml:space="preserve">PARAFUSO ZINCADO ROSCA SOBERBA 5/16 " X 120 MM PARA TELHA FIBROCIMENTO                                                                                                                                                                                                                                                                                                                                                                                                                                    </t>
  </si>
  <si>
    <t>43071</t>
  </si>
  <si>
    <t xml:space="preserve">TELHA TERMOISOLANTE REVESTIDA EM ACO GALVALUME, FACE SUPERIOR TRAPEZOIDAL E FACE INFERIOR PLANA (NAO INCLUI ACESSORIOS DE FIXACAO), REVEST COM ESPESSURA DE 0,50 MM, COM PRE-PINTURA DE COR BRANCA NAS DUAS FACES, NUCLEO EM POLIIOCIANURATO (PIR) COM ESPESSURA DE 50 MM                                                                                                                                                                                                                                 </t>
  </si>
  <si>
    <t>F.04.000.090497</t>
  </si>
  <si>
    <t>Chapa em policarbonato alveolar de 6mm</t>
  </si>
  <si>
    <t>39572</t>
  </si>
  <si>
    <t xml:space="preserve">PERFIL TIPO CANTONEIRA EM L, EM ACO GALVANIZADO, BRANCO, PARA FORRO REMOVIVEL, *23* X 3000 MM (L X C)                                                                                                                                                                                                                                                                                                                                                                                                     </t>
  </si>
  <si>
    <t>88278</t>
  </si>
  <si>
    <t>MONTADOR DE ESTRUTURA METÁLICA COM ENCARGOS COMPLEMENTARES</t>
  </si>
  <si>
    <t>93282</t>
  </si>
  <si>
    <t>GUINCHO ELÉTRICO DE COLUNA, CAPACIDADE 400 KG, COM MOTO FREIO, MOTOR TRIFÁSICO DE 1,25 CV - CHI DIURNO. AF_03/2016</t>
  </si>
  <si>
    <t>93281</t>
  </si>
  <si>
    <t>GUINCHO ELÉTRICO DE COLUNA, CAPACIDADE 400 KG, COM MOTO FREIO, MOTOR TRIFÁSICO DE 1,25 CV - CHP DIURNO. AF_03/2016</t>
  </si>
  <si>
    <t>40783</t>
  </si>
  <si>
    <t xml:space="preserve">CALHA QUADRADA DE CHAPA DE ACO GALVANIZADA NUM 24, CORTE 50 CM                                                                                                                                                                                                                                                                                                                                                                                                                                            </t>
  </si>
  <si>
    <t>5061</t>
  </si>
  <si>
    <t xml:space="preserve">PREGO DE ACO POLIDO COM CABECA 18 X 27 (2 1/2 X 10)                                                                                                                                                                                                                                                                                                                                                                                                                                                       </t>
  </si>
  <si>
    <t>13388</t>
  </si>
  <si>
    <t xml:space="preserve">SOLDA EM BARRA DE ESTANHO-CHUMBO 50/50                                                                                                                                                                                                                                                                                                                                                                                                                                                                    </t>
  </si>
  <si>
    <t>88323</t>
  </si>
  <si>
    <t>TELHADISTA COM ENCARGOS COMPLEMENTARES</t>
  </si>
  <si>
    <t>F.14.000.025529</t>
  </si>
  <si>
    <t>Cumeeira em chapa de aço zincado, pré-pintada, perfil trapezoidal, espessura de 0,50mm; ref. LR-40 da Perfilor, MBP-40 da MBP, Eucatex ou equivalente</t>
  </si>
  <si>
    <t>11029</t>
  </si>
  <si>
    <t xml:space="preserve">HASTE RETA PARA GANCHO DE FERRO GALVANIZADO, COM ROSCA 1/4 " X 30 CM PARA FIXACAO DE TELHA METALICA, INCLUI PORCA E ARRUELAS DE VEDACAO                                                                                                                                                                                                                                                                                                                                                                   </t>
  </si>
  <si>
    <t xml:space="preserve">CJ    </t>
  </si>
  <si>
    <t>40873</t>
  </si>
  <si>
    <t xml:space="preserve">RUFO INTERNO/EXTERNO DE CHAPA DE ACO GALVANIZADA NUM 24, CORTE 25 CM                                                                                                                                                                                                                                                                                                                                                                                                                                      </t>
  </si>
  <si>
    <t>7243</t>
  </si>
  <si>
    <t xml:space="preserve">TELHA TRAPEZOIDAL EM ACO ZINCADO, SEM PINTURA, ALTURA DE APROXIMADAMENTE 40 MM, ESPESSURA DE 0,50 MM E LARGURA UTIL DE 980 MM                                                                                                                                                                                                                                                                                                                                                                             </t>
  </si>
  <si>
    <t xml:space="preserve">MANTA LIQUIDA DE BASE ASFALTICA MODIFICADA COM A ADICAO DE ELASTOMEROS DILUIDOS EM SOLVENTE ORGANICO, APLICACAO A FRIO (MEMBRANA IMPERMEABILIZANTE ASFASTICA)                                                                                                                                                                                                                                                                                                                                             </t>
  </si>
  <si>
    <t>87313</t>
  </si>
  <si>
    <t>ARGAMASSA TRAÇO 1:3 (EM VOLUME DE CIMENTO E AREIA GROSSA ÚMIDA) PARA CHAPISCO CONVENCIONAL, PREPARO MECÂNICO COM BETONEIRA 400 L. AF_08/2019</t>
  </si>
  <si>
    <t>37411</t>
  </si>
  <si>
    <t xml:space="preserve">TELA DE ACO SOLDADA GALVANIZADA/ZINCADA PARA ALVENARIA, FIO D = *1,24 MM, MALHA 25 X 25 MM                                                                                                                                                                                                                                                                                                                                                                                                                </t>
  </si>
  <si>
    <t>87292</t>
  </si>
  <si>
    <t>ARGAMASSA TRAÇO 1:2:8 (EM VOLUME DE CIMENTO, CAL E AREIA MÉDIA ÚMIDA) PARA EMBOÇO/MASSA ÚNICA/ASSENTAMENTO DE ALVENARIA DE VEDAÇÃO, PREPARO MECÂNICO COM BETONEIRA 400 L. AF_08/2019</t>
  </si>
  <si>
    <t>1381</t>
  </si>
  <si>
    <t xml:space="preserve">ARGAMASSA COLANTE AC I PARA CERAMICAS                                                                                                                                                                                                                                                                                                                                                                                                                                                                     </t>
  </si>
  <si>
    <t>34357</t>
  </si>
  <si>
    <t xml:space="preserve">REJUNTE CIMENTICIO, QUALQUER COR                                                                                                                                                                                                                                                                                                                                                                                                                                                                          </t>
  </si>
  <si>
    <t>536</t>
  </si>
  <si>
    <t xml:space="preserve">REVESTIMENTO EM CERAMICA ESMALTADA EXTRA, PEI MENOR OU IGUAL A 3, FORMATO MENOR OU IGUAL A 2025 CM2                                                                                                                                                                                                                                                                                                                                                                                                       </t>
  </si>
  <si>
    <t>6186</t>
  </si>
  <si>
    <t xml:space="preserve">RODAPE DE MADEIRA MACICA CUMARU/IPE CHAMPANHE OU EQUIVALENTE DA REGIAO, *1,5 X 7 CM                                                                                                                                                                                                                                                                                                                                                                                                                       </t>
  </si>
  <si>
    <t>39511</t>
  </si>
  <si>
    <t xml:space="preserve">FORRO DE FIBRA MINERAL EM PLACAS DE 625 X 625 MM, E = 15 MM, BORDA RETA, COM PINTURA ANTIMOFO, APOIADO EM PERFIL DE ACO GALVANIZADO COM 24 MM DE BASE - INSTALADO                                                                                                                                                                                                                                                                                                                                         </t>
  </si>
  <si>
    <t>2705</t>
  </si>
  <si>
    <t xml:space="preserve">ENERGIA ELETRICA ATE 2000 KWH INDUSTRIAL, SEM DEMANDA                                                                                                                                                                                                                                                                                                                                                                                                                                                     </t>
  </si>
  <si>
    <t xml:space="preserve">KWH   </t>
  </si>
  <si>
    <t>4777</t>
  </si>
  <si>
    <t xml:space="preserve">CANTONEIRA ACO ABAS IGUAIS (QUALQUER BITOLA), ESPESSURA ENTRE 1/8" E 1/4"                                                                                                                                                                                                                                                                                                                                                                                                                                 </t>
  </si>
  <si>
    <t>37397</t>
  </si>
  <si>
    <t xml:space="preserve">PINO DE ACO LISO 1/4 ", HASTE = *53* MM (ACAO DIRETA)                                                                                                                                                                                                                                                                                                                                                                                                                                                     </t>
  </si>
  <si>
    <t xml:space="preserve">CENTO </t>
  </si>
  <si>
    <t>E.10.000.027518</t>
  </si>
  <si>
    <t>Tela de aço galvanizado, fio 12BWG, malha 2´ tipo alambrado</t>
  </si>
  <si>
    <t>1287</t>
  </si>
  <si>
    <t xml:space="preserve">PISO EM CERAMICA ESMALTADA EXTRA, COR LISA, PEI MAIOR OU IGUAL A 4, FORMATO MENOR OU IGUAL A 2025 CM2                                                                                                                                                                                                                                                                                                                                                                                                     </t>
  </si>
  <si>
    <t>4824</t>
  </si>
  <si>
    <t xml:space="preserve">GRANILHA/ GRANA/ PEDRISCO OU AGREGADO EM MARMORE/ GRANITO/ QUARTZO E CALCARIO, PRETO, CINZA, PALHA OU BRANCO                                                                                                                                                                                                                                                                                                                                                                                              </t>
  </si>
  <si>
    <t>87298</t>
  </si>
  <si>
    <t>ARGAMASSA TRAÇO 1:3 (EM VOLUME DE CIMENTO E AREIA MÉDIA ÚMIDA) PARA CONTRAPISO, PREPARO MECÂNICO COM BETONEIRA 400 L. AF_08/2019</t>
  </si>
  <si>
    <t xml:space="preserve">SOLEIRA EM GRANITO, POLIDO, TIPO ANDORINHA/ QUARTZ/ CASTELO/ CORUMBA OU OUTROS EQUIVALENTES DA REGIAO, L= *15* CM, E=  *2,0* CM                                                                                                                                                                                                                                                                                                                                                                           </t>
  </si>
  <si>
    <t>43626</t>
  </si>
  <si>
    <t xml:space="preserve">MASSA CORRIDA PARA SUPERFICIES DE AMBIENTES INTERNOS                                                                                                                                                                                                                                                                                                                                                                                                                                                      </t>
  </si>
  <si>
    <t>43651</t>
  </si>
  <si>
    <t xml:space="preserve">MASSA ACRILICA PARA SUPERFICIES INTERNAS E EXTERNAS                                                                                                                                                                                                                                                                                                                                                                                                                                                       </t>
  </si>
  <si>
    <t>38877</t>
  </si>
  <si>
    <t xml:space="preserve">MASSA PREMIUM PARA TEXTURA LISA DE BASE ACRILICA, USO INTERNO E EXTERNO                                                                                                                                                                                                                                                                                                                                                                                                                                   </t>
  </si>
  <si>
    <t>813</t>
  </si>
  <si>
    <t xml:space="preserve">BUCHA DE REDUCAO DE PVC, SOLDAVEL, LONGA, COM 50 X 25 MM, PARA AGUA FRIA PREDIAL                                                                                                                                                                                                                                                                                                                                                                                                                          </t>
  </si>
  <si>
    <t>FNDEI05</t>
  </si>
  <si>
    <t>Pressurizador ROWA (grupo de pressão) - GPR VXM 9 3 T ou equivalente técnico
AVULSA BRANCO</t>
  </si>
  <si>
    <t>P.11.000.066622</t>
  </si>
  <si>
    <t>Conjunto motor-bomba (centrífuga), potência 0,5cv monoestágio, trifásica, Hman= 21 a 9 mca, Q= 2 a 8,3 m³/h; ref. nxdp2 da Mark Grundfos, Rudc ou equivalente</t>
  </si>
  <si>
    <t xml:space="preserve">VERGALHAO ZINCADO ROSCA TOTAL, 1/4 " (6,3 MM)                                                                                                                                                                                                                                                                                                                                                                                                                                                             </t>
  </si>
  <si>
    <t>FNDEI07</t>
  </si>
  <si>
    <t>SMART FILTRO TECNOTRI OU EQUIVALENTE</t>
  </si>
  <si>
    <t>FNDEI08</t>
  </si>
  <si>
    <t>Reservatório de chapa de aço carbono e solda interna e externa, com boca de inspeção e sistema de ancoragem, conforme projeto</t>
  </si>
  <si>
    <t>12614</t>
  </si>
  <si>
    <t xml:space="preserve">BOCAL PVC, PARA CALHA PLUVIAL, DIAMETRO DA SAIDA ENTRE *75 E 120* MM, PARA DRENAGEM PLUVIAL PREDIAL                                                                                                                                                                                                                                                                                                                                                                                                       </t>
  </si>
  <si>
    <t>12616</t>
  </si>
  <si>
    <t xml:space="preserve">CABECEIRA DIREITA OU ESQUERDA, PVC, PARA CALHA PLUVIAL, DIAMETRO ENTRE *119 E 170* MM, PARA DRENAGEM PLUVIAL PREDIAL                                                                                                                                                                                                                                                                                                                                                                                      </t>
  </si>
  <si>
    <t>12626</t>
  </si>
  <si>
    <t xml:space="preserve">SUPORTE METALICO PARA CALHA PLUVIAL, ZINCADO, DOBRADO, DIAMETRO ENTRE 119 E 170 MM, PARA DRENAGEM PLUVIAL PREDIAL                                                                                                                                                                                                                                                                                                                                                                                         </t>
  </si>
  <si>
    <t>O.05.000.067543</t>
  </si>
  <si>
    <t>Grelha em ferro fundido com requadro de 30 x 100 cm - 20 kg/m</t>
  </si>
  <si>
    <t>5103</t>
  </si>
  <si>
    <t xml:space="preserve">CAIXA SIFONADA PVC, 100 X 100 X 50 MM, COM GRELHA REDONDA, BRANCA                                                                                                                                                                                                                                                                                                                                                                                                                                         </t>
  </si>
  <si>
    <t>20085</t>
  </si>
  <si>
    <t xml:space="preserve">ANEL BORRACHA, DN 50 MM, PARA TUBO SERIE REFORCADA ESGOTO PREDIAL                                                                                                                                                                                                                                                                                                                                                                                                                                         </t>
  </si>
  <si>
    <t>20141</t>
  </si>
  <si>
    <t xml:space="preserve">JUNCAO SIMPLES, PVC SERIE R, DN 50 X 50 MM, PARA ESGOTO PREDIAL                                                                                                                                                                                                                                                                                                                                                                                                                                           </t>
  </si>
  <si>
    <t>20142</t>
  </si>
  <si>
    <t xml:space="preserve">JUNCAO SIMPLES, PVC SERIE R, DN 75 X 75 MM, PARA ESGOTO PREDIAL                                                                                                                                                                                                                                                                                                                                                                                                                                           </t>
  </si>
  <si>
    <t xml:space="preserve">VALVULA DE DESCARGA METALICA, BASE 1 1/2 " E ACABAMENTO METALICO CROMADO                                                                                                                                                                                                                                                                                                                                                                                                                                  </t>
  </si>
  <si>
    <t>FNDEI12</t>
  </si>
  <si>
    <t>Sifão para mictório, DECA 1681, 1 x 2", acabamento cromado ou similar</t>
  </si>
  <si>
    <t>10427</t>
  </si>
  <si>
    <t xml:space="preserve">LAVATORIO / CUBA DE SOBREPOR, RETANGULAR, DE LOUCA BRANCA, COM LADRAO, DIMENSOES *52 X 45* CM (L X C)                                                                                                                                                                                                                                                                                                                                                                                                     </t>
  </si>
  <si>
    <t>20271</t>
  </si>
  <si>
    <t xml:space="preserve">TANQUE DE LOUCA BRANCA, COM COLUNA, *30* L                                                                                                                                                                                                                                                                                                                                                                                                                                                                </t>
  </si>
  <si>
    <t>11703</t>
  </si>
  <si>
    <t xml:space="preserve">PAPELEIRA DE PAREDE EM METAL CROMADO SEM TAMPA                                                                                                                                                                                                                                                                                                                                                                                                                                                            </t>
  </si>
  <si>
    <t>11773</t>
  </si>
  <si>
    <t xml:space="preserve">TORNEIRA METALICA CROMADA DE PAREDE, PARA COZINHA, BICA MOVEL, COM AREJADOR, 1/2 " OU 3/4 " (REF 1167 / 1168)                                                                                                                                                                                                                                                                                                                                                                                             </t>
  </si>
  <si>
    <t xml:space="preserve">PORTA DE ABRIR, TIPO VENEZIANA, EM ALUMINIO, ACABAMENTO ANODIZADO NATURAL, 90 MM X 210 MM (LARGURA X ALTURA), SEM GUARNICAO/ALIZAR/VISTA                                                                                                                                                                                                                                                                                                                                                                  </t>
  </si>
  <si>
    <t>738</t>
  </si>
  <si>
    <t xml:space="preserve">BOMBA CENTRIFUGA MOTOR ELETRICO TRIFASICO 5HP, DIAMETRO DE SUCCAO X ELEVACAO 2" X 1 1/2", DIAMETRO DO ROTOR 155 MM, HM/Q: 40 M / 20,40 M3/H A 46 M / 9,20 M3/H                                                                                                                                                                                                                                                                                                                                            </t>
  </si>
  <si>
    <t>39763</t>
  </si>
  <si>
    <t xml:space="preserve">QUADRO DE DISTRIBUICAO COM BARRAMENTO TRIFASICO, DE EMBUTIR, EM CHAPA DE ACO GALVANIZADO, PARA 48 DISJUNTORES DIN, 100 A                                                                                                                                                                                                                                                                                                                                                                                  </t>
  </si>
  <si>
    <t>87367</t>
  </si>
  <si>
    <t>ARGAMASSA TRAÇO 1:1:6 (EM VOLUME DE CIMENTO, CAL E AREIA MÉDIA ÚMIDA) PARA EMBOÇO/MASSA ÚNICA/ASSENTAMENTO DE ALVENARIA DE VEDAÇÃO, PREPARO MANUAL. AF_08/2019</t>
  </si>
  <si>
    <t>12043</t>
  </si>
  <si>
    <t xml:space="preserve">QUADRO DE DISTRIBUICAO COM BARRAMENTO TRIFASICO, DE EMBUTIR, EM CHAPA DE ACO GALVANIZADO, PARA 30 DISJUNTORES DIN, 225 A                                                                                                                                                                                                                                                                                                                                                                                  </t>
  </si>
  <si>
    <t>39455</t>
  </si>
  <si>
    <t xml:space="preserve">DISPOSITIVO DR, 4 POLOS, SENSIBILIDADE DE 30 MA, CORRENTE DE 25 A, TIPO AC                                                                                                                                                                                                                                                                                                                                                                                                                                </t>
  </si>
  <si>
    <t>39449</t>
  </si>
  <si>
    <t xml:space="preserve">DISPOSITIVO DR, 4 POLOS, SENSIBILIDADE DE 30 MA, CORRENTE DE 100 A, TIPO AC                                                                                                                                                                                                                                                                                                                                                                                                                               </t>
  </si>
  <si>
    <t>39446</t>
  </si>
  <si>
    <t xml:space="preserve">DISPOSITIVO DR, 2 POLOS, SENSIBILIDADE DE 30 MA, CORRENTE DE 40 A, TIPO AC                                                                                                                                                                                                                                                                                                                                                                                                                                </t>
  </si>
  <si>
    <t>2503</t>
  </si>
  <si>
    <t xml:space="preserve">ELETRODUTO FLEXIVEL, EM FITA DE ACO GALVANIZADO, REVESTIDO COM PVC PRETO, DIAMETRO EXTERNO DE 50 MM, DN = 1 1/2", TIPO SEALTUBO                                                                                                                                                                                                                                                                                                                                                                           </t>
  </si>
  <si>
    <t>2502</t>
  </si>
  <si>
    <t xml:space="preserve">ELETRODUTO FLEXIVEL, EM FITA DE ACO GALVANIZADO, REVESTIDO COM PVC PRETO, DIAMETRO EXTERNO DE 40 MM, DN = 1 1/4", TIPO SEALTUBO                                                                                                                                                                                                                                                                                                                                                                           </t>
  </si>
  <si>
    <t>2500</t>
  </si>
  <si>
    <t xml:space="preserve">ELETRODUTO FLEXIVEL, EM FITA DE ACO GALVANIZADO, REVESTIDO COM PVC PRETO, DIAMETRO EXTERNO DE 60 MM, DN = 2", TIPO SEALTUBO                                                                                                                                                                                                                                                                                                                                                                               </t>
  </si>
  <si>
    <t>2505</t>
  </si>
  <si>
    <t>P.04.000.062038</t>
  </si>
  <si>
    <t>Eletrocalha lisa galvanizada a fogo, 50x50mm</t>
  </si>
  <si>
    <t>P.04.000.062170</t>
  </si>
  <si>
    <t>Tampa encaixe para eletrocalha galvanizada a fogo, L= 50mm</t>
  </si>
  <si>
    <t>P.04.000.062040</t>
  </si>
  <si>
    <t>Eletrocalha lisa galvanizada a fogo, 150x50mm</t>
  </si>
  <si>
    <t>39387</t>
  </si>
  <si>
    <t xml:space="preserve">LAMPADA LED TUBULAR BIVOLT 18/20 W, BASE G13                                                                                                                                                                                                                                                                                                                                                                                                                                                              </t>
  </si>
  <si>
    <t>39390</t>
  </si>
  <si>
    <t xml:space="preserve">LUMINARIA LED REFLETOR RETANGULAR BIVOLT, LUZ BRANCA, 30 W                                                                                                                                                                                                                                                                                                                                                                                                                                                </t>
  </si>
  <si>
    <t>39391</t>
  </si>
  <si>
    <t xml:space="preserve">LUMINARIA LED REFLETOR RETANGULAR BIVOLT, LUZ BRANCA, 50 W                                                                                                                                                                                                                                                                                                                                                                                                                                                </t>
  </si>
  <si>
    <t>38194</t>
  </si>
  <si>
    <t xml:space="preserve">LAMPADA LED 10 W BIVOLT BRANCA, FORMATO TRADICIONAL (BASE E27)                                                                                                                                                                                                                                                                                                                                                                                                                                            </t>
  </si>
  <si>
    <t>12266</t>
  </si>
  <si>
    <t xml:space="preserve">LUMINARIA SPOT DE SOBREPOR EM ALUMINIO COM ALETA PLASTICA PARA 1 LAMPADA, BASE E27, POTENCIA MAXIMA 40/60 W (NAO INCLUI LAMPADA)                                                                                                                                                                                                                                                                                                                                                                          </t>
  </si>
  <si>
    <t>39853</t>
  </si>
  <si>
    <t xml:space="preserve">TUBO DE BORRACHA ELASTOMERICA FLEXIVEL, PRETA, PARA ISOLAMENTO TERMICO DE TUBULACAO, DN 5/8" (15 MM), E= 19 MM, COEFICIENTE DE CONDUTIVIDADE TERMICA 0,036W/MK, VAPOR DE AGUA MAIOR OU IGUAL A 10.000                                                                                                                                                                                                                                                                                                     </t>
  </si>
  <si>
    <t>39666</t>
  </si>
  <si>
    <t xml:space="preserve">TUBO DE COBRE FLEXIVEL, D = 3/4 ", E = 0,79 MM, PARA AR-CONDICIONADO/ INSTALACOES GAS RESIDENCIAIS E COMERCIAIS                                                                                                                                                                                                                                                                                                                                                                                           </t>
  </si>
  <si>
    <t>P.10.000.042525</t>
  </si>
  <si>
    <t>Cabo óptico multimodo, 4 fibras uso interno/externo, diâmetro núcleo 50/125 µm, ref. CFOT.MM50-EO COG da Metrocable ou equivalente</t>
  </si>
  <si>
    <t>88265</t>
  </si>
  <si>
    <t>ELETRICISTA INDUSTRIAL COM ENCARGOS COMPLEMENTARES</t>
  </si>
  <si>
    <t>Q.01.000.047538</t>
  </si>
  <si>
    <t>Exaustor elétrico doméstico para banheiro, estrutura em plástico, potência 13 a 20W, vazão nominal livre 150 a 190m³/h, ref. B12 Plus da Cata, Silent 200cz da Soler &amp; Palau, Ventokit 150 da Westaflex, Inline-190 da Sicflux ou equivalente</t>
  </si>
  <si>
    <t>2436</t>
  </si>
  <si>
    <t xml:space="preserve">ELETRICISTA (HORISTA)                                                                                                                                                                                                                                                                                                                                                                                                                                                                                     </t>
  </si>
  <si>
    <t>41627</t>
  </si>
  <si>
    <t xml:space="preserve">CAIXA DE CONCRETO ARMADO PRE-MOLDADO, COM FUNDO E TAMPA, DIMENSOES DE 0,30 X 0,30 X 0,30 M                                                                                                                                                                                                                                                                                                                                                                                                                </t>
  </si>
  <si>
    <t xml:space="preserve">FNDE 91 </t>
  </si>
  <si>
    <t xml:space="preserve">ELETRODUTO EM ACO ZINCADO OU GALVANIZADO DN=1 1/2", APARENTE - FORNECIMENTO E INSTALAÇÃO. </t>
  </si>
  <si>
    <t xml:space="preserve"> CONJUNTO DE ESTAIAMENTO PARA MASTRO DE SPDA</t>
  </si>
  <si>
    <t>21012</t>
  </si>
  <si>
    <t>100746</t>
  </si>
  <si>
    <t>PINTURA COM TINTA ALQUÍDICA DE ACABAMENTO (ESMALTE SINTÉTICO BRILHANTE) APLICADA A ROLO OU PINCEL SOBRE SUPERFÍCIES METÁLICAS (EXCETO PERFIL) EXECUTADO EM OBRA (POR DEMÃO). AF_01/2020</t>
  </si>
  <si>
    <t>100719</t>
  </si>
  <si>
    <t>PINTURA COM TINTA ALQUÍDICA DE FUNDO (TIPO ZARCÃO) PULVERIZADA SOBRE PERFIL METÁLICO EXECUTADO EM FÁBRICA (POR DEMÃO). AF_01/2020_PE</t>
  </si>
  <si>
    <t>43058</t>
  </si>
  <si>
    <t>37592</t>
  </si>
  <si>
    <t>7342</t>
  </si>
  <si>
    <t>94963</t>
  </si>
  <si>
    <t>CONCRETO FCK = 15MPA, TRAÇO 1:3,4:3,5 (EM MASSA SECA DE CIMENTO/ AREIA MÉDIA/ BRITA 1) - PREPARO MECÂNICO COM BETONEIRA 400 L. AF_05/2021</t>
  </si>
  <si>
    <t>7258</t>
  </si>
  <si>
    <t>104205</t>
  </si>
  <si>
    <t>EMBOÇO OU MASSA ÚNICA EM ARGAMASSA TRAÇO 1:2:8, PREPARO MECÂNICA COM BETONEIRA 400 L, APLICADA COM PROJETOR TIPO CANEQUINHA EM PANOS DE FACHADA COM PRESENÇA DE VÃOS, ESPESSURA DE 45 MM, ACESSO POR BALANCIM MANUAL. AF_08/2022</t>
  </si>
  <si>
    <t>104618</t>
  </si>
  <si>
    <t>REVESTIMENTO CERÂMICO PARA PAREDES INTERNAS COM PLACAS TIPO PASTILHA DE DIMENSÕES 2,5 X 2,5 CM (PLACAS DE 30 X 30 CM) CM APLICADAS A MEIA ALTURA DAS PAREDES. AF_02/2023</t>
  </si>
  <si>
    <t>91693</t>
  </si>
  <si>
    <t>SERRA CIRCULAR DE BANCADA COM MOTOR ELÉTRICO POTÊNCIA DE 5HP, COM COIFA PARA DISCO 10" - CHI DIURNO. AF_08/2015</t>
  </si>
  <si>
    <t>91692</t>
  </si>
  <si>
    <t>SERRA CIRCULAR DE BANCADA COM MOTOR ELÉTRICO POTÊNCIA DE 5HP, COM COIFA PARA DISCO 10" - CHP DIURNO. AF_08/2015</t>
  </si>
  <si>
    <t>4825</t>
  </si>
  <si>
    <t>87283</t>
  </si>
  <si>
    <t>ARGAMASSA TRAÇO 1:6 (EM VOLUME DE CIMENTO E AREIA MÉDIA ÚMIDA) COM ADIÇÃO DE PLASTIFICANTE PARA EMBOÇO/MASSA ÚNICA/ASSENTAMENTO DE ALVENARIA DE VEDAÇÃO, PREPARO MECÂNICO COM BETONEIRA 400 L. AF_08/2019</t>
  </si>
  <si>
    <t>25399</t>
  </si>
  <si>
    <t>S.04.000.036701</t>
  </si>
  <si>
    <t>Tampo para suporte rede voleibol / trave de futebol</t>
  </si>
  <si>
    <t>88242</t>
  </si>
  <si>
    <t>AJUDANTE DE PEDREIRO COM ENCARGOS COMPLEMENTARES</t>
  </si>
  <si>
    <t>25398</t>
  </si>
  <si>
    <t>11145</t>
  </si>
  <si>
    <t>40568</t>
  </si>
  <si>
    <t>43647</t>
  </si>
  <si>
    <t>103769</t>
  </si>
  <si>
    <t>PAR DE TABELAS DE BASQUETE DE COMPENSADO NAVAL, COM AROS E REDES - FORNECIMENTO E INSTALAÇÃO. AF_03/2022</t>
  </si>
  <si>
    <t>06.04.16</t>
  </si>
  <si>
    <t xml:space="preserve"> CONJUNTO DE MASTRO P/ TRÊS BANDEIRAS E PEDESTAL </t>
  </si>
  <si>
    <t xml:space="preserve"> PRATELEIRA DE GRANITO CINZA ANDORINHA, ESPESSURA 2 CM - FORNECIMENTO E INSTALAÇÃO </t>
  </si>
  <si>
    <t xml:space="preserve"> VÁLVULA DE DESCARGA METÁLICA, DUPLO ACIONAMENTO ECO, BASE 1 1/2", ACABAMENTO METALICO CROMADO - FORNECIMENTO E INSTALAÇÃO</t>
  </si>
  <si>
    <t>17.03.10</t>
  </si>
  <si>
    <t>Tanque Polietileno 10.000L</t>
  </si>
  <si>
    <t>TANQUE DE ARMAZENAMENTO DE ÁGUA DA CHUVA 10.000L</t>
  </si>
  <si>
    <t>COMPOSIÇÃO 01 (ADAPTAÇÃO FNDE 78)</t>
  </si>
  <si>
    <t>COMPOSIÇÃO 2</t>
  </si>
  <si>
    <t xml:space="preserve"> P01 - PORTÃO METÁLICO DE ABRIR,  3,00 X 2,20 M,  COM CHAPA METÁLICA CARBONO PERFURADA, INCLUSO PINTURA, CONFORME PROJETO DE ESQUADRIAS</t>
  </si>
  <si>
    <t>06.06.08</t>
  </si>
  <si>
    <t>05.04</t>
  </si>
  <si>
    <t>05.04.01</t>
  </si>
  <si>
    <t>05.04.02</t>
  </si>
  <si>
    <t>05.04.03</t>
  </si>
  <si>
    <t>05.04.04</t>
  </si>
  <si>
    <t>LOCACAO DE CONTAINER 2,30 X 6,00 M, ALT. 2,50 M, COM 1 SANITARIO, PARA ESCRITORIO, COMPLETO, SEM DIVISORIAS INTERNAS (NAO INCLUI MOBILIZACAO/DESMOBILIZACAO)</t>
  </si>
  <si>
    <t>GRANITO PARA BANCADA, POLIDO, TIPO ANDORINHA/ QUARTZ/ CASTELO/ CORUMBA OU OUTROS EQUIVALENTES DA REGIAO, E= *2,5* CM</t>
  </si>
  <si>
    <t>MASSA PLASTICA PARA MARMORE/GRANITO</t>
  </si>
  <si>
    <t>REJUNTE EPOXI, QUALQUER COR</t>
  </si>
  <si>
    <t>CHAPA DE LAMINADO MELAMINICO, LISO FOSCO, DE 1,25 X 3,08 METROS, ESPESSURA = 0,8 MILIMETROS</t>
  </si>
  <si>
    <t>CHAPA DE MDF BRANCO LISO 1 FACE, E = 18 MM, DE *2,75 X 1,85* M</t>
  </si>
  <si>
    <t>COLA A BASE DE RESINA SINTETICA PARA CHAPA DE LAMINADO MELAMINICO E OUTROS</t>
  </si>
  <si>
    <t>TUBO ACO GALVANIZADO COM COSTURA, CLASSE LEVE, DN 40 MM (1 1/2"), E = 3,00 MM, *3,48* KG/M (NBR 5580)</t>
  </si>
  <si>
    <t>TUBO ACO GALVANIZADO COM COSTURA, CLASSE LEVE, DN 80 MM (3"), E = 3,35 MM, *7,32* KG/M (NBR 5580)</t>
  </si>
  <si>
    <t>ACO CA-50, 10,0 MM, OU 12,5 MM, OU 16,0 MM, OU 20,0 MM, DOBRADO E CORTADO</t>
  </si>
  <si>
    <t>AREIA GROSSA - POSTO JAZIDA/FORNECEDOR (RETIRADO NA JAZIDA, SEM TRANSPORTE)</t>
  </si>
  <si>
    <t>BLOCO CERAMICO / TIJOLO VAZADO PARA ALVENARIA DE VEDACAO, FUROS NA VERTICAL DE 9 X 19 X 39 CM (L X A X C)</t>
  </si>
  <si>
    <t>CAL HIDRATADA CH-I PARA ARGAMASSAS</t>
  </si>
  <si>
    <t>CIMENTO PORTLAND COMPOSTO CP II-32</t>
  </si>
  <si>
    <t>PEDRA BRITADA N. 2 (19 A 38 MM) POSTO PEDREIRA/FORNECEDOR, SEM FRETE</t>
  </si>
  <si>
    <t>TINTA MINERAL IMPERMEAVEL EM PO, BRANCA</t>
  </si>
  <si>
    <t>TIJOLO CERAMICO MACICO COMUM DE *5 X 10 X 20* CM (L X A X C)</t>
  </si>
  <si>
    <t>PEITORIL/ SOLEIRA EM MARMORE, POLIDO, BRANCO COMUM, L= *25* CM, E= *3* CM, CORTE RETO</t>
  </si>
  <si>
    <t>AREIA MEDIA - POSTO JAZIDA/FORNECEDOR (RETIRADO NA JAZIDA, SEM TRANSPORTE)</t>
  </si>
  <si>
    <t>CONJUNTO PARA QUADRA DE VOLEI COM POSTES EM TUBO DE ACO GALVANIZADO 3", H = *255* CM, PINTURA EM TINTA ESMALTE SINTETICO, REDE DE NYLON COM 2 MM, MALHA 10 X 10 CM E ANTENAS OFICIAIS EM FIBRA DE VIDRO</t>
  </si>
  <si>
    <t>CONJUNTO PARA FUTSAL COM PAR DE TRAVES OFICIAIS DE 3,00 X 2,00 M EM TUBO DE ACO GALVANIZADO 3" COM REQUADROS EM TUBO DE 1", PINTURA EM PRIMER COM TINTA ESMALTE SINTETICO E REDES DE POLIETILENO FIO 4 MM</t>
  </si>
  <si>
    <t>ARAME RECOZIDO 16 BWG, D = 1,65 MM (0,016 KG/M) OU 18 BWG, D = 1,25 MM (0,01 KG/M)</t>
  </si>
  <si>
    <t>CONCRETO USINADO BOMBEAVEL, CLASSE DE RESISTENCIA C35, BRITA 0 E 1, SLUMP = 100 +/- 20 MM, COM BOMBEAMENTO (DISPONIBILIZACAO DE BOMBA), SEM O LANCAMENTO (NBR 8953)</t>
  </si>
  <si>
    <t>PREGO DE ACO POLIDO COM CABECA 22 X 48 (4 1/4 X 5)</t>
  </si>
  <si>
    <t>SARRAFO NAO APARELHADO *2,5 X 5* CM, EM MACARANDUBA/MASSARANDUBA, ANGELIM, PEROBA-ROSA OU EQUIVALENTE DA REGIAO - BRUTA</t>
  </si>
  <si>
    <t>TINTA ESMALTE SINTETICO STANDARD BRILHANTE</t>
  </si>
  <si>
    <t>L</t>
  </si>
  <si>
    <t>LUMINARIA LED REFLETOR RETANGULAR BIVOLT, LUZ BRANCA, 50 W</t>
  </si>
  <si>
    <t>ACO CA-50, 6,3 MM, VERGALHAO</t>
  </si>
  <si>
    <t>CHAPA/PAINEL DE MADEIRA COMPENSADA PLASTIFICADA (MADEIRITE PLASTIFICADO) PARA FORMA DE CONCRETO, DE 2200 X 1100 MM, E = 12 MM</t>
  </si>
  <si>
    <t>DESMOLDANTE PROTETOR PARA FORMAS DE MADEIRA, DE BASE OLEOSA EMULSIONADA EM AGUA</t>
  </si>
  <si>
    <t>LADRILHO HIDRAULICO, *20 X 20* CM, E= 2 CM, PADRAO DADOS, COR NATURAL</t>
  </si>
  <si>
    <t>LIXA EM FOLHA PARA FERRO, NUMERO 150</t>
  </si>
  <si>
    <t>PREGO DE ACO POLIDO COM CABECA DUPLA 17 X 27 (2 1/2 X 11)</t>
  </si>
  <si>
    <t>TINTA ESMALTE SINTETICO STANDARD FOSCO</t>
  </si>
  <si>
    <t>TUBO ACO GALVANIZADO COM COSTURA, CLASSE LEVE, DN 65 MM (2 1/2"), E = 3,35 MM, * 6,23* KG/M (NBR 5580)</t>
  </si>
  <si>
    <t>BARRA DE ACO CHATA, RETANGULAR (QUALQUER BITOLA)</t>
  </si>
  <si>
    <t>CHAPA DE ACO CARBONO GALVANIZADA, PERFURADA (GRADE FUROS) E = 1,5 MM, DIAMETRO DO FURO = 9,52 MM (FUROS ALTERNADOS HORIZ.)</t>
  </si>
  <si>
    <t>FERROLHO COM FECHO /TRINCO REDONDO, EM ACO GALVANIZADO / ZINCADO, DE SOBREPOR, COM COMPRIMENTO DE 10" A 12" E ESPESSURA MINIMA DA CHAPA DE 1,50 MM</t>
  </si>
  <si>
    <t>TUBO ACO GALVANIZADO COM COSTURA, CLASSE MEDIA, DN 1.1/4", E = *3,25* MM, PESO *3,14* KG/M (NBR 5580)</t>
  </si>
  <si>
    <t>AJUDANTE DE SERRALHEIRO (HORISTA)</t>
  </si>
  <si>
    <t>ELETRODUTO FLEXIVEL, EM FITA DE ACO GALVANIZADO, REVESTIDO COM PVC PRETO, DIAMETRO EXTERNO DE 75 MM, DN = 2 1/2", TIPO SEALTUBO</t>
  </si>
  <si>
    <t>COMPOSIÇÃO 03 (ADAPTAÇÃO SINAPI 100775)</t>
  </si>
  <si>
    <t>1332</t>
  </si>
  <si>
    <t>CHAPA DE ACO GROSSA, ASTM A36, E = 3/8" (9,53 MM) 74,69 KG/M2</t>
  </si>
  <si>
    <t>1333</t>
  </si>
  <si>
    <t>CHAPA DE ACO GROSSA, ASTM A36, E = 1/2" (12,70 MM) 99,59 KG/M2</t>
  </si>
  <si>
    <t>CANTONEIRA ACO ABAS IGUAIS (QUALQUER BITOLA), ESPESSURA ENTRE 1/8" E 1/4"</t>
  </si>
  <si>
    <t>10966</t>
  </si>
  <si>
    <t>PERFIL "U" SIMPLES, EM CHAPA DOBRADA DE ACO LAMINADO, E = 8 MM, H = 150 MM, L = 75 MM (16,97 KG/M)</t>
  </si>
  <si>
    <t>88240</t>
  </si>
  <si>
    <t>AJUDANTE DE ESTRUTURA METÁLICA COM ENCARGOS COMPLEMENTARES</t>
  </si>
  <si>
    <t>93287</t>
  </si>
  <si>
    <t>GUINDASTE HIDRÁULICO AUTOPROPELIDO, COM LANÇA TELESCÓPICA 40 M, CAPACIDADE MÁXIMA 60 T, POTÊNCIA 260 KW - CHP DIURNO. AF_03/2016</t>
  </si>
  <si>
    <t>93288</t>
  </si>
  <si>
    <t>GUINDASTE HIDRÁULICO AUTOPROPELIDO, COM LANÇA TELESCÓPICA 40 M, CAPACIDADE MÁXIMA 60 T, POTÊNCIA 260 KW - CHI DIURNO. AF_03/2016</t>
  </si>
  <si>
    <t>100716</t>
  </si>
  <si>
    <t>JATEAMENTO ABRASIVO COM GRANALHA DE AÇO EM PERFIL METÁLICO EM FÁBRICA. AF_01/2020</t>
  </si>
  <si>
    <t>COMPOSIÇÃO 04 (ADAPTAÇÃO SINAPI 93201)</t>
  </si>
  <si>
    <t>87294</t>
  </si>
  <si>
    <t>ARGAMASSA TRAÇO 1:2:9 (EM VOLUME DE CIMENTO, CAL E AREIA MÉDIA ÚMIDA) PARA EMBOÇO/MASSA ÚNICA/ASSENTAMENTO DE ALVENARIA DE VEDAÇÃO, PREPARO MECÂNICO COM BETONEIRA 600 L. AF_08/2019</t>
  </si>
  <si>
    <t>82</t>
  </si>
  <si>
    <t>ADAPTADOR PVC, SOLDAVEL, LONGO, COM FLANGE LIVRE, 75 MM X 2 1/2", PARA CAIXA D'AGUA</t>
  </si>
  <si>
    <t>20080</t>
  </si>
  <si>
    <t>ADESIVO PLASTICO PARA PVC, FRASCO COM 175 GR</t>
  </si>
  <si>
    <t>SOLUCAO PREPARADORA / LIMPADORA PARA PVC, FRASCO COM 1000 CM3</t>
  </si>
  <si>
    <t>LIXA D'AGUA EM FOLHA, COR PRETA, GRAO 100</t>
  </si>
  <si>
    <t>442</t>
  </si>
  <si>
    <t>PARAFUSO FRANCES M16 EM ACO GALVANIZADO, COMPRIMENTO = 45 MM, DIAMETRO = 16 MM, CABECA ABAULADA</t>
  </si>
  <si>
    <t>43082</t>
  </si>
  <si>
    <t>PERFIL "I" OU "W" EM ACO LAMINADO, QUAISQUER DIMENSOES</t>
  </si>
  <si>
    <t>COMPOSIÇÃO 06 (ADAPTAÇÃO SINAPI 100763)</t>
  </si>
  <si>
    <t>ADAPTADOR COM FLANGES LIVRES, PVC, SOLDÁVEL LONGO, DN 75 MM X 2 1/2 , INSTALADO EM RESERVAÇÃO DE ÁGUA DE EDIFICAÇÃO QUE POSSUA RESERVATÓRIO DE FIBRA/FIBROCIMENTO FORNECIMENTO E INSTALAÇÃO. AF_06/2016</t>
  </si>
  <si>
    <t>CONCRETO ARMADO PARA VERGAS</t>
  </si>
  <si>
    <t>CONCRETO ARMADO - PISO PARA QUADRA</t>
  </si>
  <si>
    <t>12.05</t>
  </si>
  <si>
    <t>12.05.01</t>
  </si>
  <si>
    <t>17.05</t>
  </si>
  <si>
    <t>17.05.01</t>
  </si>
  <si>
    <t>17.05.02</t>
  </si>
  <si>
    <t>17.05.03</t>
  </si>
  <si>
    <t>COMPOSIÇÃO 05 (ADAPTAÇÃO SINAPI 94789)</t>
  </si>
  <si>
    <t>25.01</t>
  </si>
  <si>
    <t>25.01.01</t>
  </si>
  <si>
    <t>25.01.02</t>
  </si>
  <si>
    <t>26.01</t>
  </si>
  <si>
    <t>ORSE</t>
  </si>
  <si>
    <t>Mapa tátil em ferro fundido medindo 60 x 50cm, com suporte em chapa em ferro 1" e tubo de ferro galvanizado ø=4", pintados e placa em granito cinza andorinha</t>
  </si>
  <si>
    <t>un</t>
  </si>
  <si>
    <t>23.01.14</t>
  </si>
  <si>
    <t>26.01.01</t>
  </si>
  <si>
    <t>26.01.02</t>
  </si>
  <si>
    <t>26.01.03</t>
  </si>
  <si>
    <t>26.01.04</t>
  </si>
  <si>
    <t>26.01.05</t>
  </si>
  <si>
    <t>26.01.06</t>
  </si>
  <si>
    <t>SERVIÇOS TÉCNICOS COMPLEMENTARES</t>
  </si>
  <si>
    <t>SIURB EDIF</t>
  </si>
  <si>
    <t>20005034</t>
  </si>
  <si>
    <t>DESENVOLVIMENTO DE PROJETO TÉCNICO DE PREVENÇÃO E COMBATE A INCÊNDIO E APROVAÇÃO JUNTO AO CORPO DE BOMBEIROS PARA EDIFICAÇÕES DE 2001 M2 À 5000 M2</t>
  </si>
  <si>
    <t>GL</t>
  </si>
  <si>
    <t>20005037</t>
  </si>
  <si>
    <t>SERVIÇOS TÉCNICOS PROFISSIONAIS PARA OBTENÇÃO DO AVCB JUNTO AO CORPO DE BOMBEIROS PARA EDIFICAÇÕES DE 2001 À 5000 M2</t>
  </si>
  <si>
    <t>36.09.050</t>
  </si>
  <si>
    <t>36.01.252</t>
  </si>
  <si>
    <t>37.13.720</t>
  </si>
  <si>
    <t>39.21.120</t>
  </si>
  <si>
    <t>9003013</t>
  </si>
  <si>
    <t>36.03.080</t>
  </si>
  <si>
    <t>39.06.060</t>
  </si>
  <si>
    <t>39.26.070</t>
  </si>
  <si>
    <t>9005070</t>
  </si>
  <si>
    <t>38.06.180</t>
  </si>
  <si>
    <t>10001098</t>
  </si>
  <si>
    <t>Transformador de potência trifásico de 150 kVA, classe 15 kV, a óleo</t>
  </si>
  <si>
    <t>Cubículo de média tensão, para uso ao tempo, classe 17,5 kV</t>
  </si>
  <si>
    <t>CJ</t>
  </si>
  <si>
    <t>Disjuntor série universal, em caixa moldada, térmico fixo e magnético ajustável, tripolar 600 V, corrente de 300 A até 400 A</t>
  </si>
  <si>
    <t>Cabo de cobre flexível de 120 mm², isolamento 0,6/1kV - isolação HEPR 90°C</t>
  </si>
  <si>
    <t>CABO 70,00MM2 - ISOLAMENTO PARA 0,7KV - CLASSE 4 - FLEXÍVEL</t>
  </si>
  <si>
    <t>Caixa para seccionadora tipo ´T´ (900 x 600 x 250) mm, padrão Concessionárias</t>
  </si>
  <si>
    <t>Cabo de cobre de 25 mm², isolamento 8,7/15 kV - isolação EPR 90°C</t>
  </si>
  <si>
    <t>Cabo de cobre flexível de 25 mm², isolamento 0,6/1 kV - isolação HEPR 90°C - baixa emissão de fumaça e gases</t>
  </si>
  <si>
    <t>CAIXA DE PASSAGEM E TAMPA PRÉ-MOLDADAS EM CONCRETO, SEM FUNDO, 40X40CM</t>
  </si>
  <si>
    <t>Eletroduto galvanizado a quente conforme NBR5598 - 4´ com acessórios</t>
  </si>
  <si>
    <t>ENVELOPAMENTO DE TUBULAÇÃO ENTERRADA, COM CONCRETO</t>
  </si>
  <si>
    <t>CABINE PRIMÁRIA</t>
  </si>
  <si>
    <t>26.01.07</t>
  </si>
  <si>
    <t>26.01.08</t>
  </si>
  <si>
    <t>26.01.09</t>
  </si>
  <si>
    <t>26.01.10</t>
  </si>
  <si>
    <t>26.01.11</t>
  </si>
  <si>
    <t>01.02</t>
  </si>
  <si>
    <t>SONDAGEM</t>
  </si>
  <si>
    <t>01.21.110</t>
  </si>
  <si>
    <t>01.21.010</t>
  </si>
  <si>
    <t>01.02.01</t>
  </si>
  <si>
    <t>01.02.02</t>
  </si>
  <si>
    <t>Sondagem do terreno à percussão (mínimo de 30 m)</t>
  </si>
  <si>
    <t>Taxa de mobilização e desmobilização de equipamentos para execução de sondagem</t>
  </si>
  <si>
    <t>TX</t>
  </si>
  <si>
    <t>02.02.04</t>
  </si>
  <si>
    <t>91933</t>
  </si>
  <si>
    <t>CABO DE COBRE FLEXÍVEL ISOLADO, 10 MM², ANTI-CHAMA 0,6/1,0 KV, PARA CIRCUITOS TERMINAIS - FORNECIMENTO E INSTALAÇÃO. AF_03/2023</t>
  </si>
  <si>
    <t>91935</t>
  </si>
  <si>
    <t>CABO DE COBRE FLEXÍVEL ISOLADO, 16 MM², ANTI-CHAMA 0,6/1,0 KV, PARA CIRCUITOS TERMINAIS - FORNECIMENTO E INSTALAÇÃO. AF_03/2023</t>
  </si>
  <si>
    <t>97329</t>
  </si>
  <si>
    <t>TUBO EM COBRE FLEXÍVEL, DN 1/2", COM ISOLAMENTO, INSTALADO EM RAMAL DE ALIMENTAÇÃO DE AR-CONDICIONADO - FORNECIMENTO E INSTALAÇÃO. AF_07/2025</t>
  </si>
  <si>
    <t>CDHU-198; SINAPI - JUL/25; SIURB JAN/2025; ORSE 01/2025</t>
  </si>
  <si>
    <t>FNDE</t>
  </si>
  <si>
    <t>Para os itens da base FNDE (Códigos FNDEI05, FNDEI07, FNDEI08 e FNDEI12), foi utilizado o índica IPC-FIPE de janeiro a agosto para correção monetária.</t>
  </si>
  <si>
    <t xml:space="preserve">MÊS </t>
  </si>
  <si>
    <t>INDICE</t>
  </si>
  <si>
    <t>Janeiro</t>
  </si>
  <si>
    <t>Agosto</t>
  </si>
  <si>
    <t>Reajuste Calculado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</si>
</sst>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R$&quot;\ * #,##0.00_-;\-&quot;R$&quot;\ * #,##0.00_-;_-&quot;R$&quot;\ * &quot;-&quot;??_-;_-@_-"/>
    <numFmt numFmtId="43" formatCode="_-* #,##0.00_-;\-* #,##0.00_-;_-* &quot;-&quot;??_-;_-@_-"/>
    <numFmt numFmtId="164" formatCode="_(* #,##0.00_);_(* \(#,##0.00\);_(* \-??_);_(@_)"/>
    <numFmt numFmtId="165" formatCode="0.0000"/>
    <numFmt numFmtId="166" formatCode="_(&quot;R$ &quot;* #,##0.00_);_(&quot;R$ &quot;* \(#,##0.00\);_(&quot;R$ &quot;* \-??_);_(@_)"/>
    <numFmt numFmtId="167" formatCode="&quot;R$&quot;\ #,##0.00"/>
    <numFmt numFmtId="168" formatCode="00"/>
    <numFmt numFmtId="169" formatCode="&quot;MÊS&quot;\ ##"/>
    <numFmt numFmtId="170" formatCode="_-* #,##0.00_-;\-* #,##0.00_-;_-* &quot;-&quot;??_-;_-@"/>
    <numFmt numFmtId="171" formatCode="_(* #,##0.00_);_(* \(#,##0.00\);_(* &quot;-&quot;??_);_(@_)"/>
    <numFmt numFmtId="172" formatCode="##,##0.00\ &quot;m2&quot;"/>
    <numFmt numFmtId="173" formatCode="&quot;R$ &quot;#,##0.00\ &quot;/ m2&quot;"/>
    <numFmt numFmtId="174" formatCode="&quot;R$ &quot;\ #,##0.00\ &quot;/&quot;\ &quot;m2&quot;"/>
    <numFmt numFmtId="175" formatCode="&quot;R$ &quot;#,##0.00"/>
    <numFmt numFmtId="176" formatCode="&quot; R$ &quot;#,##0.00\ &quot;/ m2&quot;"/>
    <numFmt numFmtId="177" formatCode="&quot; R$ &quot;* #,##0.00\ &quot;/ m2&quot;"/>
    <numFmt numFmtId="179" formatCode="0.000%"/>
    <numFmt numFmtId="181" formatCode="0.0000000%"/>
  </numFmts>
  <fonts count="65" x14ac:knownFonts="1">
    <font>
      <sz val="10"/>
      <color rgb="FF000000"/>
      <name val="Arial"/>
    </font>
    <font>
      <sz val="11"/>
      <color theme="1"/>
      <name val="Calibri"/>
      <family val="2"/>
      <scheme val="minor"/>
    </font>
    <font>
      <sz val="11"/>
      <color theme="1"/>
      <name val="Calibri"/>
      <family val="2"/>
      <scheme val="minor"/>
    </font>
    <font>
      <sz val="10"/>
      <color theme="1"/>
      <name val="Arial"/>
      <family val="2"/>
    </font>
    <font>
      <b/>
      <sz val="12"/>
      <color theme="1"/>
      <name val="Arial"/>
      <family val="2"/>
    </font>
    <font>
      <sz val="12"/>
      <color theme="1"/>
      <name val="Arial"/>
      <family val="2"/>
    </font>
    <font>
      <b/>
      <sz val="11"/>
      <color theme="1"/>
      <name val="Arial"/>
      <family val="2"/>
    </font>
    <font>
      <sz val="10"/>
      <name val="Arial"/>
      <family val="2"/>
    </font>
    <font>
      <b/>
      <sz val="14"/>
      <color theme="1"/>
      <name val="Arial"/>
      <family val="2"/>
    </font>
    <font>
      <b/>
      <sz val="14"/>
      <color theme="0"/>
      <name val="Arial"/>
      <family val="2"/>
    </font>
    <font>
      <sz val="11"/>
      <color theme="1"/>
      <name val="Arial"/>
      <family val="2"/>
    </font>
    <font>
      <b/>
      <sz val="10"/>
      <color theme="1"/>
      <name val="Arial"/>
      <family val="2"/>
    </font>
    <font>
      <sz val="9"/>
      <color theme="1"/>
      <name val="Arial"/>
      <family val="2"/>
    </font>
    <font>
      <sz val="7"/>
      <color theme="1"/>
      <name val="Arial"/>
      <family val="2"/>
    </font>
    <font>
      <b/>
      <sz val="11"/>
      <color theme="0"/>
      <name val="Arial"/>
      <family val="2"/>
    </font>
    <font>
      <sz val="14"/>
      <color theme="1"/>
      <name val="Arial"/>
      <family val="2"/>
    </font>
    <font>
      <b/>
      <sz val="12"/>
      <color theme="0"/>
      <name val="Arial"/>
      <family val="2"/>
    </font>
    <font>
      <sz val="15"/>
      <color theme="1"/>
      <name val="Arial"/>
      <family val="2"/>
    </font>
    <font>
      <b/>
      <sz val="15"/>
      <color theme="0"/>
      <name val="Arial"/>
      <family val="2"/>
    </font>
    <font>
      <sz val="10"/>
      <color theme="1"/>
      <name val="Arial"/>
      <family val="2"/>
    </font>
    <font>
      <sz val="10"/>
      <color rgb="FF000000"/>
      <name val="Times New Roman"/>
      <family val="1"/>
    </font>
    <font>
      <b/>
      <sz val="10"/>
      <name val="Arial"/>
      <family val="2"/>
    </font>
    <font>
      <sz val="8"/>
      <name val="Arial"/>
      <family val="2"/>
    </font>
    <font>
      <sz val="11"/>
      <color indexed="8"/>
      <name val="Calibri"/>
      <family val="2"/>
      <scheme val="minor"/>
    </font>
    <font>
      <sz val="9"/>
      <color theme="1"/>
      <name val="Arial"/>
      <family val="2"/>
    </font>
    <font>
      <sz val="10"/>
      <color indexed="8"/>
      <name val="Arial"/>
      <family val="2"/>
    </font>
    <font>
      <sz val="10"/>
      <color indexed="8"/>
      <name val="Arial"/>
      <family val="2"/>
    </font>
    <font>
      <b/>
      <sz val="11"/>
      <name val="Arial"/>
      <family val="2"/>
    </font>
    <font>
      <sz val="10"/>
      <name val="Arial"/>
      <family val="2"/>
    </font>
    <font>
      <b/>
      <sz val="9"/>
      <color theme="1"/>
      <name val="Arial"/>
      <family val="2"/>
    </font>
    <font>
      <sz val="9"/>
      <color rgb="FF000000"/>
      <name val="Arial"/>
      <family val="2"/>
    </font>
    <font>
      <sz val="10"/>
      <color rgb="FF000000"/>
      <name val="Arial"/>
      <family val="2"/>
    </font>
    <font>
      <sz val="9"/>
      <name val="Arial"/>
      <family val="2"/>
    </font>
    <font>
      <sz val="10"/>
      <color rgb="FF000000"/>
      <name val="Times New Roman"/>
      <family val="1"/>
    </font>
    <font>
      <sz val="10"/>
      <color rgb="FF000000"/>
      <name val="Arial"/>
      <family val="2"/>
    </font>
    <font>
      <b/>
      <sz val="24"/>
      <name val="Arial"/>
      <family val="2"/>
    </font>
    <font>
      <b/>
      <shadow/>
      <sz val="14"/>
      <name val="Arial"/>
      <family val="2"/>
    </font>
    <font>
      <shadow/>
      <sz val="10"/>
      <name val="Arial"/>
      <family val="2"/>
    </font>
    <font>
      <b/>
      <sz val="12"/>
      <name val="Arial"/>
      <family val="2"/>
    </font>
    <font>
      <sz val="12"/>
      <name val="Arial"/>
      <family val="2"/>
    </font>
    <font>
      <sz val="14"/>
      <color rgb="FF000000"/>
      <name val="Arial"/>
      <family val="2"/>
    </font>
    <font>
      <b/>
      <sz val="16"/>
      <name val="Arial"/>
      <family val="2"/>
    </font>
    <font>
      <sz val="16"/>
      <color rgb="FF000000"/>
      <name val="Arial"/>
      <family val="2"/>
    </font>
    <font>
      <b/>
      <sz val="14"/>
      <color theme="2"/>
      <name val="Arial"/>
      <family val="2"/>
    </font>
    <font>
      <sz val="14"/>
      <color theme="2"/>
      <name val="Arial"/>
      <family val="2"/>
    </font>
    <font>
      <sz val="16"/>
      <color theme="1"/>
      <name val="Arial"/>
      <family val="2"/>
    </font>
    <font>
      <sz val="14"/>
      <name val="Arial"/>
      <family val="2"/>
    </font>
    <font>
      <b/>
      <shadow/>
      <sz val="16"/>
      <name val="Arial"/>
      <family val="2"/>
    </font>
    <font>
      <shadow/>
      <sz val="16"/>
      <name val="Arial"/>
      <family val="2"/>
    </font>
    <font>
      <sz val="16"/>
      <name val="Arial"/>
      <family val="2"/>
    </font>
    <font>
      <b/>
      <sz val="18"/>
      <color theme="0"/>
      <name val="Arial"/>
      <family val="2"/>
    </font>
    <font>
      <sz val="18"/>
      <name val="Arial"/>
      <family val="2"/>
    </font>
    <font>
      <b/>
      <sz val="18"/>
      <color theme="1"/>
      <name val="Arial"/>
      <family val="2"/>
    </font>
    <font>
      <b/>
      <sz val="22"/>
      <name val="Arial"/>
      <family val="2"/>
    </font>
    <font>
      <b/>
      <sz val="11.5"/>
      <name val="Arial"/>
      <family val="2"/>
    </font>
    <font>
      <b/>
      <sz val="36"/>
      <name val="Arial"/>
      <family val="2"/>
    </font>
    <font>
      <b/>
      <shadow/>
      <sz val="22"/>
      <name val="Arial"/>
      <family val="2"/>
    </font>
    <font>
      <sz val="10"/>
      <color rgb="FF000000"/>
      <name val="Arial"/>
      <family val="2"/>
    </font>
    <font>
      <b/>
      <shadow/>
      <sz val="10"/>
      <name val="Arial"/>
      <family val="2"/>
    </font>
    <font>
      <b/>
      <sz val="10"/>
      <color indexed="10"/>
      <name val="Arial"/>
      <family val="2"/>
    </font>
    <font>
      <b/>
      <sz val="8"/>
      <color indexed="8"/>
      <name val="Arial"/>
      <family val="2"/>
    </font>
    <font>
      <b/>
      <sz val="14"/>
      <name val="Arial"/>
      <family val="2"/>
    </font>
    <font>
      <b/>
      <sz val="14"/>
      <color indexed="8"/>
      <name val="Arial"/>
      <family val="2"/>
    </font>
    <font>
      <sz val="14"/>
      <color indexed="8"/>
      <name val="Arial"/>
      <family val="2"/>
    </font>
    <font>
      <sz val="10"/>
      <color rgb="FF000000"/>
      <name val="Arial"/>
      <family val="2"/>
    </font>
  </fonts>
  <fills count="13">
    <fill>
      <patternFill patternType="none"/>
    </fill>
    <fill>
      <patternFill patternType="gray125"/>
    </fill>
    <fill>
      <patternFill patternType="solid">
        <fgColor rgb="FF0F243E"/>
        <bgColor rgb="FF0F243E"/>
      </patternFill>
    </fill>
    <fill>
      <patternFill patternType="solid">
        <fgColor rgb="FFC6D9F0"/>
        <bgColor rgb="FFC6D9F0"/>
      </patternFill>
    </fill>
    <fill>
      <patternFill patternType="solid">
        <fgColor rgb="FFC5D9F1"/>
        <bgColor rgb="FFC5D9F1"/>
      </patternFill>
    </fill>
    <fill>
      <patternFill patternType="solid">
        <fgColor theme="0"/>
        <bgColor theme="0"/>
      </patternFill>
    </fill>
    <fill>
      <patternFill patternType="solid">
        <fgColor rgb="FFDBE5F1"/>
        <bgColor rgb="FFDBE5F1"/>
      </patternFill>
    </fill>
    <fill>
      <patternFill patternType="solid">
        <fgColor theme="0"/>
        <bgColor indexed="64"/>
      </patternFill>
    </fill>
    <fill>
      <patternFill patternType="solid">
        <fgColor theme="4" tint="-0.499984740745262"/>
        <bgColor rgb="FF0F243E"/>
      </patternFill>
    </fill>
    <fill>
      <patternFill patternType="solid">
        <fgColor theme="4"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79998168889431442"/>
        <bgColor rgb="FF0F243E"/>
      </patternFill>
    </fill>
  </fills>
  <borders count="246">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thin">
        <color rgb="FF000000"/>
      </left>
      <right style="medium">
        <color rgb="FF000000"/>
      </right>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thin">
        <color rgb="FF000000"/>
      </right>
      <top style="hair">
        <color rgb="FF000000"/>
      </top>
      <bottom/>
      <diagonal/>
    </border>
    <border>
      <left style="thin">
        <color rgb="FF000000"/>
      </left>
      <right style="medium">
        <color rgb="FF000000"/>
      </right>
      <top style="hair">
        <color rgb="FF000000"/>
      </top>
      <bottom/>
      <diagonal/>
    </border>
    <border>
      <left style="thin">
        <color rgb="FF000000"/>
      </left>
      <right style="thin">
        <color rgb="FF000000"/>
      </right>
      <top style="thin">
        <color rgb="FF000000"/>
      </top>
      <bottom style="hair">
        <color rgb="FF000000"/>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hair">
        <color rgb="FF000000"/>
      </top>
      <bottom style="hair">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hair">
        <color rgb="FF000000"/>
      </top>
      <bottom style="hair">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style="medium">
        <color rgb="FF000000"/>
      </top>
      <bottom style="hair">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style="hair">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indexed="64"/>
      </left>
      <right/>
      <top style="medium">
        <color rgb="FF000000"/>
      </top>
      <bottom/>
      <diagonal/>
    </border>
    <border>
      <left style="thin">
        <color rgb="FF000000"/>
      </left>
      <right/>
      <top style="hair">
        <color rgb="FF000000"/>
      </top>
      <bottom style="hair">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hair">
        <color rgb="FF000000"/>
      </top>
      <bottom style="hair">
        <color indexed="64"/>
      </bottom>
      <diagonal/>
    </border>
    <border>
      <left style="medium">
        <color rgb="FF000000"/>
      </left>
      <right style="thin">
        <color rgb="FF000000"/>
      </right>
      <top style="hair">
        <color indexed="64"/>
      </top>
      <bottom style="hair">
        <color indexed="64"/>
      </bottom>
      <diagonal/>
    </border>
    <border>
      <left style="medium">
        <color rgb="FF000000"/>
      </left>
      <right style="thin">
        <color rgb="FF000000"/>
      </right>
      <top style="thin">
        <color rgb="FF000000"/>
      </top>
      <bottom style="hair">
        <color indexed="64"/>
      </bottom>
      <diagonal/>
    </border>
    <border>
      <left style="thin">
        <color rgb="FF000000"/>
      </left>
      <right style="thin">
        <color rgb="FF000000"/>
      </right>
      <top style="thin">
        <color rgb="FF000000"/>
      </top>
      <bottom style="hair">
        <color indexed="64"/>
      </bottom>
      <diagonal/>
    </border>
    <border>
      <left style="thin">
        <color rgb="FF000000"/>
      </left>
      <right style="thin">
        <color rgb="FF000000"/>
      </right>
      <top style="hair">
        <color indexed="64"/>
      </top>
      <bottom style="hair">
        <color indexed="64"/>
      </bottom>
      <diagonal/>
    </border>
    <border>
      <left style="thin">
        <color rgb="FF000000"/>
      </left>
      <right style="thin">
        <color rgb="FF000000"/>
      </right>
      <top style="hair">
        <color indexed="64"/>
      </top>
      <bottom/>
      <diagonal/>
    </border>
    <border>
      <left style="thin">
        <color rgb="FF000000"/>
      </left>
      <right style="thin">
        <color rgb="FF000000"/>
      </right>
      <top/>
      <bottom style="hair">
        <color indexed="64"/>
      </bottom>
      <diagonal/>
    </border>
    <border>
      <left style="thin">
        <color rgb="FF000000"/>
      </left>
      <right style="thin">
        <color rgb="FF000000"/>
      </right>
      <top style="hair">
        <color rgb="FF000000"/>
      </top>
      <bottom style="thin">
        <color indexed="64"/>
      </bottom>
      <diagonal/>
    </border>
    <border>
      <left style="medium">
        <color rgb="FF000000"/>
      </left>
      <right style="thin">
        <color rgb="FF000000"/>
      </right>
      <top style="hair">
        <color rgb="FF000000"/>
      </top>
      <bottom style="thin">
        <color indexed="64"/>
      </bottom>
      <diagonal/>
    </border>
    <border>
      <left/>
      <right style="thin">
        <color rgb="FF000000"/>
      </right>
      <top style="thin">
        <color indexed="64"/>
      </top>
      <bottom style="thin">
        <color rgb="FF000000"/>
      </bottom>
      <diagonal/>
    </border>
    <border>
      <left style="medium">
        <color rgb="FF000000"/>
      </left>
      <right/>
      <top style="thin">
        <color indexed="64"/>
      </top>
      <bottom style="thin">
        <color rgb="FF000000"/>
      </bottom>
      <diagonal/>
    </border>
    <border>
      <left style="thin">
        <color rgb="FF000000"/>
      </left>
      <right style="medium">
        <color rgb="FF000000"/>
      </right>
      <top style="hair">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medium">
        <color rgb="FF000000"/>
      </right>
      <top style="thin">
        <color indexed="64"/>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hair">
        <color indexed="64"/>
      </top>
      <bottom style="hair">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rgb="FF000000"/>
      </right>
      <top style="thin">
        <color rgb="FF000000"/>
      </top>
      <bottom style="hair">
        <color indexed="64"/>
      </bottom>
      <diagonal/>
    </border>
    <border>
      <left/>
      <right style="thin">
        <color indexed="64"/>
      </right>
      <top style="thin">
        <color rgb="FF000000"/>
      </top>
      <bottom/>
      <diagonal/>
    </border>
    <border>
      <left/>
      <right style="thin">
        <color indexed="64"/>
      </right>
      <top style="thin">
        <color rgb="FF000000"/>
      </top>
      <bottom style="hair">
        <color indexed="64"/>
      </bottom>
      <diagonal/>
    </border>
    <border>
      <left style="medium">
        <color rgb="FF000000"/>
      </left>
      <right style="thin">
        <color indexed="64"/>
      </right>
      <top style="thin">
        <color rgb="FF000000"/>
      </top>
      <bottom/>
      <diagonal/>
    </border>
    <border>
      <left style="thin">
        <color indexed="64"/>
      </left>
      <right style="thin">
        <color indexed="64"/>
      </right>
      <top style="thin">
        <color rgb="FF000000"/>
      </top>
      <bottom style="hair">
        <color indexed="64"/>
      </bottom>
      <diagonal/>
    </border>
    <border>
      <left style="thin">
        <color rgb="FF000000"/>
      </left>
      <right style="thin">
        <color rgb="FF000000"/>
      </right>
      <top style="thin">
        <color indexed="64"/>
      </top>
      <bottom style="thin">
        <color rgb="FF000000"/>
      </bottom>
      <diagonal/>
    </border>
    <border>
      <left style="medium">
        <color indexed="8"/>
      </left>
      <right/>
      <top style="medium">
        <color indexed="8"/>
      </top>
      <bottom style="medium">
        <color indexed="8"/>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medium">
        <color indexed="8"/>
      </top>
      <bottom/>
      <diagonal/>
    </border>
    <border>
      <left/>
      <right/>
      <top style="medium">
        <color indexed="8"/>
      </top>
      <bottom/>
      <diagonal/>
    </border>
    <border>
      <left/>
      <right style="medium">
        <color indexed="64"/>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64"/>
      </right>
      <top/>
      <bottom style="medium">
        <color indexed="8"/>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hair">
        <color indexed="64"/>
      </top>
      <bottom style="thin">
        <color indexed="64"/>
      </bottom>
      <diagonal/>
    </border>
    <border>
      <left style="medium">
        <color rgb="FF000000"/>
      </left>
      <right style="thin">
        <color indexed="64"/>
      </right>
      <top style="hair">
        <color indexed="64"/>
      </top>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diagonal/>
    </border>
    <border>
      <left style="thin">
        <color indexed="64"/>
      </left>
      <right style="medium">
        <color rgb="FF000000"/>
      </right>
      <top style="thin">
        <color indexed="64"/>
      </top>
      <bottom/>
      <diagonal/>
    </border>
    <border>
      <left style="thin">
        <color indexed="64"/>
      </left>
      <right style="medium">
        <color rgb="FF000000"/>
      </right>
      <top/>
      <bottom style="thin">
        <color indexed="64"/>
      </bottom>
      <diagonal/>
    </border>
    <border>
      <left style="medium">
        <color rgb="FF000000"/>
      </left>
      <right style="medium">
        <color indexed="64"/>
      </right>
      <top style="thin">
        <color indexed="64"/>
      </top>
      <bottom/>
      <diagonal/>
    </border>
    <border>
      <left style="medium">
        <color rgb="FF000000"/>
      </left>
      <right style="medium">
        <color indexed="64"/>
      </right>
      <top/>
      <bottom style="thin">
        <color indexed="64"/>
      </bottom>
      <diagonal/>
    </border>
    <border>
      <left style="medium">
        <color rgb="FF000000"/>
      </left>
      <right style="medium">
        <color indexed="64"/>
      </right>
      <top/>
      <bottom/>
      <diagonal/>
    </border>
    <border>
      <left/>
      <right style="medium">
        <color indexed="64"/>
      </right>
      <top style="hair">
        <color rgb="FF000000"/>
      </top>
      <bottom style="thin">
        <color indexed="64"/>
      </bottom>
      <diagonal/>
    </border>
    <border>
      <left/>
      <right style="medium">
        <color indexed="64"/>
      </right>
      <top style="hair">
        <color rgb="FF000000"/>
      </top>
      <bottom/>
      <diagonal/>
    </border>
    <border>
      <left/>
      <right style="medium">
        <color indexed="64"/>
      </right>
      <top style="hair">
        <color indexed="64"/>
      </top>
      <bottom style="thin">
        <color indexed="64"/>
      </bottom>
      <diagonal/>
    </border>
    <border>
      <left style="medium">
        <color rgb="FF000000"/>
      </left>
      <right style="medium">
        <color indexed="64"/>
      </right>
      <top style="thin">
        <color indexed="64"/>
      </top>
      <bottom style="hair">
        <color indexed="64"/>
      </bottom>
      <diagonal/>
    </border>
    <border>
      <left style="medium">
        <color rgb="FF000000"/>
      </left>
      <right style="medium">
        <color indexed="64"/>
      </right>
      <top style="hair">
        <color indexed="64"/>
      </top>
      <bottom style="thin">
        <color indexed="64"/>
      </bottom>
      <diagonal/>
    </border>
    <border>
      <left style="medium">
        <color rgb="FF000000"/>
      </left>
      <right style="medium">
        <color indexed="64"/>
      </right>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rgb="FF000000"/>
      </top>
      <bottom style="thin">
        <color indexed="64"/>
      </bottom>
      <diagonal/>
    </border>
    <border>
      <left style="medium">
        <color rgb="FF000000"/>
      </left>
      <right style="medium">
        <color indexed="64"/>
      </right>
      <top style="hair">
        <color rgb="FF000000"/>
      </top>
      <bottom style="thin">
        <color indexed="64"/>
      </bottom>
      <diagonal/>
    </border>
    <border>
      <left style="medium">
        <color rgb="FF000000"/>
      </left>
      <right style="medium">
        <color indexed="64"/>
      </right>
      <top style="hair">
        <color rgb="FF000000"/>
      </top>
      <bottom/>
      <diagonal/>
    </border>
    <border>
      <left style="medium">
        <color rgb="FF000000"/>
      </left>
      <right style="medium">
        <color indexed="64"/>
      </right>
      <top style="thin">
        <color indexed="64"/>
      </top>
      <bottom style="hair">
        <color rgb="FF000000"/>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rgb="FF000000"/>
      </right>
      <top style="thin">
        <color indexed="64"/>
      </top>
      <bottom style="hair">
        <color indexed="64"/>
      </bottom>
      <diagonal/>
    </border>
    <border>
      <left style="medium">
        <color indexed="64"/>
      </left>
      <right style="medium">
        <color rgb="FF000000"/>
      </right>
      <top style="thin">
        <color indexed="64"/>
      </top>
      <bottom style="hair">
        <color rgb="FF000000"/>
      </bottom>
      <diagonal/>
    </border>
    <border>
      <left style="medium">
        <color rgb="FF000000"/>
      </left>
      <right style="medium">
        <color rgb="FF000000"/>
      </right>
      <top style="thin">
        <color indexed="64"/>
      </top>
      <bottom style="hair">
        <color rgb="FF000000"/>
      </bottom>
      <diagonal/>
    </border>
    <border>
      <left/>
      <right style="medium">
        <color rgb="FF000000"/>
      </right>
      <top style="thin">
        <color indexed="64"/>
      </top>
      <bottom style="hair">
        <color indexed="64"/>
      </bottom>
      <diagonal/>
    </border>
    <border>
      <left style="medium">
        <color rgb="FF000000"/>
      </left>
      <right style="medium">
        <color rgb="FF000000"/>
      </right>
      <top style="thin">
        <color indexed="64"/>
      </top>
      <bottom style="hair">
        <color indexed="64"/>
      </bottom>
      <diagonal/>
    </border>
    <border>
      <left style="medium">
        <color indexed="64"/>
      </left>
      <right style="medium">
        <color indexed="64"/>
      </right>
      <top style="thin">
        <color indexed="64"/>
      </top>
      <bottom/>
      <diagonal/>
    </border>
    <border>
      <left style="thin">
        <color rgb="FF000000"/>
      </left>
      <right style="thin">
        <color rgb="FF000000"/>
      </right>
      <top style="hair">
        <color indexed="64"/>
      </top>
      <bottom style="hair">
        <color rgb="FF000000"/>
      </bottom>
      <diagonal/>
    </border>
    <border>
      <left style="medium">
        <color rgb="FF000000"/>
      </left>
      <right style="thin">
        <color indexed="64"/>
      </right>
      <top/>
      <bottom/>
      <diagonal/>
    </border>
    <border>
      <left style="medium">
        <color rgb="FF000000"/>
      </left>
      <right style="thin">
        <color indexed="64"/>
      </right>
      <top style="thin">
        <color rgb="FF000000"/>
      </top>
      <bottom style="hair">
        <color indexed="64"/>
      </bottom>
      <diagonal/>
    </border>
    <border>
      <left style="hair">
        <color indexed="64"/>
      </left>
      <right style="thin">
        <color indexed="64"/>
      </right>
      <top style="hair">
        <color indexed="64"/>
      </top>
      <bottom style="hair">
        <color indexed="64"/>
      </bottom>
      <diagonal/>
    </border>
    <border>
      <left style="medium">
        <color rgb="FF000000"/>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hair">
        <color indexed="64"/>
      </top>
      <bottom style="thin">
        <color rgb="FF000000"/>
      </bottom>
      <diagonal/>
    </border>
    <border>
      <left style="thin">
        <color rgb="FF000000"/>
      </left>
      <right style="thin">
        <color rgb="FF000000"/>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medium">
        <color rgb="FF000000"/>
      </left>
      <right style="thin">
        <color indexed="64"/>
      </right>
      <top style="hair">
        <color indexed="64"/>
      </top>
      <bottom style="hair">
        <color indexed="64"/>
      </bottom>
      <diagonal/>
    </border>
    <border>
      <left style="medium">
        <color rgb="FF000000"/>
      </left>
      <right style="thin">
        <color indexed="64"/>
      </right>
      <top style="hair">
        <color indexed="64"/>
      </top>
      <bottom style="thin">
        <color indexed="64"/>
      </bottom>
      <diagonal/>
    </border>
    <border>
      <left style="thin">
        <color rgb="FF000000"/>
      </left>
      <right style="medium">
        <color rgb="FF000000"/>
      </right>
      <top style="thin">
        <color indexed="64"/>
      </top>
      <bottom style="hair">
        <color rgb="FF000000"/>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bottom style="hair">
        <color rgb="FF000000"/>
      </bottom>
      <diagonal/>
    </border>
    <border>
      <left style="thin">
        <color indexed="64"/>
      </left>
      <right style="thin">
        <color indexed="64"/>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right style="thin">
        <color rgb="FF000000"/>
      </right>
      <top style="thin">
        <color indexed="64"/>
      </top>
      <bottom style="thin">
        <color indexed="64"/>
      </bottom>
      <diagonal/>
    </border>
    <border>
      <left style="medium">
        <color rgb="FF000000"/>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rgb="FF000000"/>
      </right>
      <top/>
      <bottom style="hair">
        <color indexed="64"/>
      </bottom>
      <diagonal/>
    </border>
    <border>
      <left style="thin">
        <color indexed="64"/>
      </left>
      <right/>
      <top style="hair">
        <color indexed="64"/>
      </top>
      <bottom style="hair">
        <color indexed="64"/>
      </bottom>
      <diagonal/>
    </border>
    <border>
      <left style="medium">
        <color rgb="FF000000"/>
      </left>
      <right style="thin">
        <color rgb="FF000000"/>
      </right>
      <top/>
      <bottom style="hair">
        <color indexed="64"/>
      </bottom>
      <diagonal/>
    </border>
    <border>
      <left style="medium">
        <color rgb="FF000000"/>
      </left>
      <right style="thin">
        <color indexed="64"/>
      </right>
      <top style="hair">
        <color indexed="64"/>
      </top>
      <bottom style="medium">
        <color rgb="FF000000"/>
      </bottom>
      <diagonal/>
    </border>
    <border>
      <left style="medium">
        <color rgb="FF000000"/>
      </left>
      <right/>
      <top style="thin">
        <color indexed="64"/>
      </top>
      <bottom style="thin">
        <color indexed="64"/>
      </bottom>
      <diagonal/>
    </border>
    <border>
      <left style="thin">
        <color indexed="64"/>
      </left>
      <right style="thin">
        <color rgb="FF000000"/>
      </right>
      <top style="hair">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top style="hair">
        <color indexed="64"/>
      </top>
      <bottom/>
      <diagonal/>
    </border>
    <border>
      <left/>
      <right/>
      <top/>
      <bottom style="hair">
        <color indexed="64"/>
      </bottom>
      <diagonal/>
    </border>
    <border>
      <left style="thin">
        <color rgb="FF000000"/>
      </left>
      <right style="medium">
        <color indexed="64"/>
      </right>
      <top style="hair">
        <color rgb="FF000000"/>
      </top>
      <bottom style="hair">
        <color rgb="FF000000"/>
      </bottom>
      <diagonal/>
    </border>
    <border>
      <left/>
      <right style="medium">
        <color indexed="64"/>
      </right>
      <top style="medium">
        <color rgb="FF000000"/>
      </top>
      <bottom style="medium">
        <color rgb="FF000000"/>
      </bottom>
      <diagonal/>
    </border>
    <border>
      <left style="thin">
        <color rgb="FF000000"/>
      </left>
      <right style="medium">
        <color indexed="64"/>
      </right>
      <top/>
      <bottom style="thin">
        <color rgb="FF000000"/>
      </bottom>
      <diagonal/>
    </border>
    <border>
      <left/>
      <right/>
      <top style="medium">
        <color rgb="FF000000"/>
      </top>
      <bottom style="medium">
        <color indexed="64"/>
      </bottom>
      <diagonal/>
    </border>
    <border>
      <left style="medium">
        <color rgb="FF000000"/>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rgb="FF000000"/>
      </right>
      <top/>
      <bottom style="hair">
        <color indexed="64"/>
      </bottom>
      <diagonal/>
    </border>
    <border>
      <left style="thin">
        <color rgb="FF000000"/>
      </left>
      <right style="medium">
        <color rgb="FF000000"/>
      </right>
      <top style="hair">
        <color indexed="64"/>
      </top>
      <bottom style="thin">
        <color indexed="64"/>
      </bottom>
      <diagonal/>
    </border>
    <border>
      <left style="thin">
        <color rgb="FF000000"/>
      </left>
      <right style="medium">
        <color rgb="FF000000"/>
      </right>
      <top/>
      <bottom style="hair">
        <color indexed="64"/>
      </bottom>
      <diagonal/>
    </border>
    <border>
      <left style="thin">
        <color rgb="FF000000"/>
      </left>
      <right style="medium">
        <color rgb="FF000000"/>
      </right>
      <top style="hair">
        <color rgb="FF000000"/>
      </top>
      <bottom style="hair">
        <color indexed="64"/>
      </bottom>
      <diagonal/>
    </border>
    <border>
      <left/>
      <right/>
      <top style="hair">
        <color indexed="64"/>
      </top>
      <bottom style="hair">
        <color indexed="64"/>
      </bottom>
      <diagonal/>
    </border>
    <border>
      <left/>
      <right style="thin">
        <color rgb="FF000000"/>
      </right>
      <top style="hair">
        <color indexed="64"/>
      </top>
      <bottom style="hair">
        <color indexed="64"/>
      </bottom>
      <diagonal/>
    </border>
    <border>
      <left style="thin">
        <color rgb="FF000000"/>
      </left>
      <right style="medium">
        <color rgb="FF000000"/>
      </right>
      <top style="thin">
        <color rgb="FF000000"/>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rgb="FF000000"/>
      </top>
      <bottom style="thin">
        <color indexed="64"/>
      </bottom>
      <diagonal/>
    </border>
    <border>
      <left style="thin">
        <color indexed="64"/>
      </left>
      <right style="thin">
        <color indexed="64"/>
      </right>
      <top style="hair">
        <color rgb="FF000000"/>
      </top>
      <bottom style="hair">
        <color indexed="64"/>
      </bottom>
      <diagonal/>
    </border>
    <border>
      <left style="medium">
        <color rgb="FF000000"/>
      </left>
      <right style="thin">
        <color rgb="FF000000"/>
      </right>
      <top style="hair">
        <color indexed="64"/>
      </top>
      <bottom/>
      <diagonal/>
    </border>
    <border>
      <left style="thin">
        <color indexed="64"/>
      </left>
      <right/>
      <top style="hair">
        <color rgb="FF000000"/>
      </top>
      <bottom style="thin">
        <color rgb="FF000000"/>
      </bottom>
      <diagonal/>
    </border>
    <border>
      <left style="thin">
        <color indexed="64"/>
      </left>
      <right style="thin">
        <color indexed="64"/>
      </right>
      <top style="hair">
        <color rgb="FF000000"/>
      </top>
      <bottom style="thin">
        <color rgb="FF000000"/>
      </bottom>
      <diagonal/>
    </border>
    <border>
      <left style="thin">
        <color indexed="64"/>
      </left>
      <right/>
      <top style="hair">
        <color rgb="FF000000"/>
      </top>
      <bottom/>
      <diagonal/>
    </border>
    <border>
      <left style="thin">
        <color indexed="64"/>
      </left>
      <right/>
      <top style="hair">
        <color rgb="FF000000"/>
      </top>
      <bottom style="thin">
        <color indexed="64"/>
      </bottom>
      <diagonal/>
    </border>
    <border>
      <left style="thin">
        <color indexed="64"/>
      </left>
      <right style="thin">
        <color rgb="FF000000"/>
      </right>
      <top style="thin">
        <color rgb="FF000000"/>
      </top>
      <bottom style="hair">
        <color indexed="64"/>
      </bottom>
      <diagonal/>
    </border>
    <border>
      <left style="thin">
        <color indexed="64"/>
      </left>
      <right style="thin">
        <color rgb="FF000000"/>
      </right>
      <top style="thin">
        <color indexed="64"/>
      </top>
      <bottom style="hair">
        <color rgb="FF000000"/>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right/>
      <top style="thin">
        <color rgb="FF000000"/>
      </top>
      <bottom style="hair">
        <color indexed="64"/>
      </bottom>
      <diagonal/>
    </border>
    <border>
      <left style="medium">
        <color rgb="FF000000"/>
      </left>
      <right/>
      <top style="thin">
        <color rgb="FF000000"/>
      </top>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hair">
        <color indexed="64"/>
      </top>
      <bottom style="hair">
        <color rgb="FF000000"/>
      </bottom>
      <diagonal/>
    </border>
    <border>
      <left style="thin">
        <color indexed="64"/>
      </left>
      <right style="thin">
        <color rgb="FF000000"/>
      </right>
      <top style="hair">
        <color rgb="FF000000"/>
      </top>
      <bottom style="hair">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hair">
        <color indexed="64"/>
      </right>
      <top style="hair">
        <color indexed="64"/>
      </top>
      <bottom style="hair">
        <color indexed="64"/>
      </bottom>
      <diagonal/>
    </border>
    <border>
      <left style="thin">
        <color rgb="FF000000"/>
      </left>
      <right style="hair">
        <color indexed="64"/>
      </right>
      <top style="hair">
        <color rgb="FF000000"/>
      </top>
      <bottom style="thin">
        <color indexed="64"/>
      </bottom>
      <diagonal/>
    </border>
    <border>
      <left style="thin">
        <color indexed="64"/>
      </left>
      <right style="thin">
        <color rgb="FF000000"/>
      </right>
      <top style="thin">
        <color rgb="FF000000"/>
      </top>
      <bottom style="thin">
        <color indexed="64"/>
      </bottom>
      <diagonal/>
    </border>
    <border>
      <left/>
      <right/>
      <top style="thin">
        <color rgb="FF000000"/>
      </top>
      <bottom style="thin">
        <color indexed="64"/>
      </bottom>
      <diagonal/>
    </border>
    <border>
      <left style="medium">
        <color rgb="FF000000"/>
      </left>
      <right style="thin">
        <color rgb="FF000000"/>
      </right>
      <top style="hair">
        <color indexed="64"/>
      </top>
      <bottom style="medium">
        <color rgb="FF000000"/>
      </bottom>
      <diagonal/>
    </border>
    <border>
      <left style="medium">
        <color rgb="FF000000"/>
      </left>
      <right style="thin">
        <color rgb="FF000000"/>
      </right>
      <top style="hair">
        <color indexed="64"/>
      </top>
      <bottom style="thin">
        <color indexed="64"/>
      </bottom>
      <diagonal/>
    </border>
    <border>
      <left style="thin">
        <color indexed="64"/>
      </left>
      <right style="thin">
        <color rgb="FF000000"/>
      </right>
      <top style="hair">
        <color indexed="64"/>
      </top>
      <bottom/>
      <diagonal/>
    </border>
    <border>
      <left style="thin">
        <color indexed="64"/>
      </left>
      <right style="thin">
        <color rgb="FF000000"/>
      </right>
      <top style="hair">
        <color indexed="64"/>
      </top>
      <bottom style="medium">
        <color rgb="FF000000"/>
      </bottom>
      <diagonal/>
    </border>
    <border>
      <left/>
      <right style="thin">
        <color indexed="64"/>
      </right>
      <top/>
      <bottom style="medium">
        <color rgb="FF000000"/>
      </bottom>
      <diagonal/>
    </border>
    <border>
      <left style="thin">
        <color indexed="64"/>
      </left>
      <right style="thin">
        <color indexed="64"/>
      </right>
      <top style="hair">
        <color indexed="64"/>
      </top>
      <bottom style="medium">
        <color rgb="FF000000"/>
      </bottom>
      <diagonal/>
    </border>
    <border>
      <left/>
      <right style="thin">
        <color indexed="64"/>
      </right>
      <top style="hair">
        <color indexed="64"/>
      </top>
      <bottom style="medium">
        <color rgb="FF000000"/>
      </bottom>
      <diagonal/>
    </border>
    <border>
      <left/>
      <right style="medium">
        <color rgb="FF000000"/>
      </right>
      <top style="thin">
        <color indexed="64"/>
      </top>
      <bottom style="hair">
        <color rgb="FF000000"/>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bottom style="hair">
        <color rgb="FF000000"/>
      </bottom>
      <diagonal/>
    </border>
    <border>
      <left style="medium">
        <color indexed="64"/>
      </left>
      <right/>
      <top style="thin">
        <color indexed="64"/>
      </top>
      <bottom style="hair">
        <color rgb="FF000000"/>
      </bottom>
      <diagonal/>
    </border>
    <border>
      <left style="medium">
        <color indexed="64"/>
      </left>
      <right style="medium">
        <color indexed="64"/>
      </right>
      <top style="thin">
        <color indexed="64"/>
      </top>
      <bottom style="hair">
        <color rgb="FF000000"/>
      </bottom>
      <diagonal/>
    </border>
    <border>
      <left style="thin">
        <color rgb="FF000000"/>
      </left>
      <right style="medium">
        <color indexed="64"/>
      </right>
      <top style="thin">
        <color indexed="64"/>
      </top>
      <bottom style="thin">
        <color indexed="64"/>
      </bottom>
      <diagonal/>
    </border>
    <border>
      <left style="thin">
        <color rgb="FF000000"/>
      </left>
      <right style="medium">
        <color indexed="64"/>
      </right>
      <top style="thin">
        <color indexed="64"/>
      </top>
      <bottom style="thin">
        <color rgb="FF000000"/>
      </bottom>
      <diagonal/>
    </border>
    <border>
      <left style="medium">
        <color rgb="FF000000"/>
      </left>
      <right/>
      <top style="medium">
        <color rgb="FF000000"/>
      </top>
      <bottom style="thin">
        <color indexed="64"/>
      </bottom>
      <diagonal/>
    </border>
    <border>
      <left/>
      <right style="thin">
        <color rgb="FF000000"/>
      </right>
      <top style="medium">
        <color rgb="FF000000"/>
      </top>
      <bottom style="thin">
        <color indexed="64"/>
      </bottom>
      <diagonal/>
    </border>
    <border>
      <left style="thin">
        <color rgb="FF000000"/>
      </left>
      <right style="thin">
        <color rgb="FF000000"/>
      </right>
      <top style="medium">
        <color rgb="FF000000"/>
      </top>
      <bottom style="thin">
        <color indexed="64"/>
      </bottom>
      <diagonal/>
    </border>
    <border>
      <left style="thin">
        <color indexed="64"/>
      </left>
      <right/>
      <top/>
      <bottom style="medium">
        <color rgb="FF000000"/>
      </bottom>
      <diagonal/>
    </border>
    <border>
      <left/>
      <right/>
      <top style="hair">
        <color indexed="64"/>
      </top>
      <bottom style="medium">
        <color rgb="FF000000"/>
      </bottom>
      <diagonal/>
    </border>
    <border>
      <left style="thin">
        <color rgb="FF000000"/>
      </left>
      <right style="thin">
        <color rgb="FF000000"/>
      </right>
      <top style="hair">
        <color indexed="64"/>
      </top>
      <bottom style="medium">
        <color rgb="FF000000"/>
      </bottom>
      <diagonal/>
    </border>
    <border>
      <left style="thin">
        <color rgb="FF000000"/>
      </left>
      <right style="medium">
        <color rgb="FF000000"/>
      </right>
      <top style="hair">
        <color indexed="64"/>
      </top>
      <bottom style="hair">
        <color indexed="64"/>
      </bottom>
      <diagonal/>
    </border>
  </borders>
  <cellStyleXfs count="30">
    <xf numFmtId="0" fontId="0" fillId="0" borderId="0"/>
    <xf numFmtId="0" fontId="20" fillId="0" borderId="5"/>
    <xf numFmtId="43" fontId="20" fillId="0" borderId="5" applyFont="0" applyFill="0" applyBorder="0" applyAlignment="0" applyProtection="0"/>
    <xf numFmtId="0" fontId="2" fillId="0" borderId="5"/>
    <xf numFmtId="0" fontId="23" fillId="0" borderId="5"/>
    <xf numFmtId="171" fontId="23" fillId="0" borderId="5" applyFont="0" applyFill="0" applyBorder="0" applyAlignment="0" applyProtection="0"/>
    <xf numFmtId="43" fontId="2" fillId="0" borderId="5" applyFont="0" applyFill="0" applyBorder="0" applyAlignment="0" applyProtection="0"/>
    <xf numFmtId="0" fontId="25" fillId="0" borderId="5"/>
    <xf numFmtId="0" fontId="26" fillId="0" borderId="5"/>
    <xf numFmtId="0" fontId="7" fillId="0" borderId="5"/>
    <xf numFmtId="0" fontId="28" fillId="0" borderId="5"/>
    <xf numFmtId="171" fontId="28" fillId="0" borderId="5" applyFont="0" applyFill="0" applyBorder="0" applyAlignment="0" applyProtection="0"/>
    <xf numFmtId="9" fontId="28" fillId="0" borderId="5" applyFont="0" applyFill="0" applyBorder="0" applyAlignment="0" applyProtection="0"/>
    <xf numFmtId="0" fontId="33" fillId="0" borderId="5"/>
    <xf numFmtId="0" fontId="1" fillId="0" borderId="5"/>
    <xf numFmtId="43" fontId="1" fillId="0" borderId="5" applyFont="0" applyFill="0" applyBorder="0" applyAlignment="0" applyProtection="0"/>
    <xf numFmtId="0" fontId="7" fillId="0" borderId="5"/>
    <xf numFmtId="171" fontId="7" fillId="0" borderId="5" applyFont="0" applyFill="0" applyBorder="0" applyAlignment="0" applyProtection="0"/>
    <xf numFmtId="9" fontId="7" fillId="0" borderId="5" applyFont="0" applyFill="0" applyBorder="0" applyAlignment="0" applyProtection="0"/>
    <xf numFmtId="44" fontId="34" fillId="0" borderId="0" applyFont="0" applyFill="0" applyBorder="0" applyAlignment="0" applyProtection="0"/>
    <xf numFmtId="0" fontId="7" fillId="0" borderId="5"/>
    <xf numFmtId="0" fontId="31" fillId="0" borderId="5"/>
    <xf numFmtId="9" fontId="57" fillId="0" borderId="0" applyFont="0" applyFill="0" applyBorder="0" applyAlignment="0" applyProtection="0"/>
    <xf numFmtId="0" fontId="7" fillId="0" borderId="5"/>
    <xf numFmtId="166" fontId="7" fillId="0" borderId="5"/>
    <xf numFmtId="0" fontId="7" fillId="0" borderId="5" applyBorder="0"/>
    <xf numFmtId="171" fontId="7" fillId="0" borderId="5" applyFill="0" applyBorder="0" applyAlignment="0" applyProtection="0"/>
    <xf numFmtId="0" fontId="64" fillId="0" borderId="5"/>
    <xf numFmtId="44" fontId="31" fillId="0" borderId="5" applyFont="0" applyFill="0" applyBorder="0" applyAlignment="0" applyProtection="0"/>
    <xf numFmtId="9" fontId="31" fillId="0" borderId="5" applyFont="0" applyFill="0" applyBorder="0" applyAlignment="0" applyProtection="0"/>
  </cellStyleXfs>
  <cellXfs count="854">
    <xf numFmtId="0" fontId="0" fillId="0" borderId="0" xfId="0"/>
    <xf numFmtId="0" fontId="39" fillId="0" borderId="5" xfId="20"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0" fillId="0" borderId="0" xfId="0" applyProtection="1">
      <protection locked="0"/>
    </xf>
    <xf numFmtId="0" fontId="3" fillId="0" borderId="59" xfId="0" applyFont="1" applyBorder="1" applyAlignment="1" applyProtection="1">
      <alignment vertical="center" wrapText="1"/>
      <protection locked="0"/>
    </xf>
    <xf numFmtId="0" fontId="0" fillId="0" borderId="62" xfId="20" applyFont="1" applyBorder="1" applyAlignment="1" applyProtection="1">
      <alignment horizontal="center" vertical="center"/>
      <protection locked="0"/>
    </xf>
    <xf numFmtId="0" fontId="0" fillId="0" borderId="62" xfId="20" applyFont="1" applyBorder="1" applyAlignment="1" applyProtection="1">
      <alignment vertical="center"/>
      <protection locked="0"/>
    </xf>
    <xf numFmtId="0" fontId="0" fillId="0" borderId="64" xfId="20" applyFont="1" applyBorder="1" applyAlignment="1" applyProtection="1">
      <alignment vertical="center"/>
      <protection locked="0"/>
    </xf>
    <xf numFmtId="0" fontId="0" fillId="0" borderId="65" xfId="20" applyFont="1" applyBorder="1" applyAlignment="1" applyProtection="1">
      <alignment vertical="center"/>
      <protection locked="0"/>
    </xf>
    <xf numFmtId="0" fontId="38" fillId="0" borderId="5" xfId="20" applyFont="1" applyAlignment="1" applyProtection="1">
      <alignment horizontal="center" vertical="center" wrapText="1"/>
      <protection locked="0"/>
    </xf>
    <xf numFmtId="0" fontId="38" fillId="0" borderId="5" xfId="20" applyFont="1" applyAlignment="1" applyProtection="1">
      <alignment vertical="center"/>
      <protection locked="0"/>
    </xf>
    <xf numFmtId="4" fontId="27" fillId="0" borderId="5" xfId="20" applyNumberFormat="1" applyFont="1" applyAlignment="1" applyProtection="1">
      <alignment horizontal="center" vertical="center" wrapText="1"/>
      <protection locked="0"/>
    </xf>
    <xf numFmtId="0" fontId="27" fillId="0" borderId="5" xfId="2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40" fillId="0" borderId="0" xfId="0" applyFont="1" applyAlignment="1" applyProtection="1">
      <alignment horizontal="center"/>
      <protection locked="0"/>
    </xf>
    <xf numFmtId="0" fontId="10" fillId="0" borderId="0" xfId="0" applyFont="1" applyAlignment="1" applyProtection="1">
      <alignment horizontal="center" vertical="center"/>
      <protection locked="0"/>
    </xf>
    <xf numFmtId="0" fontId="3" fillId="7" borderId="0" xfId="0" applyFont="1" applyFill="1" applyAlignment="1" applyProtection="1">
      <alignment vertical="center"/>
      <protection locked="0"/>
    </xf>
    <xf numFmtId="0" fontId="0" fillId="7" borderId="0" xfId="0" applyFill="1" applyProtection="1">
      <protection locked="0"/>
    </xf>
    <xf numFmtId="0" fontId="10" fillId="7" borderId="0" xfId="0" applyFont="1" applyFill="1" applyAlignment="1" applyProtection="1">
      <alignment horizontal="center" vertical="center"/>
      <protection locked="0"/>
    </xf>
    <xf numFmtId="0" fontId="0" fillId="7" borderId="0" xfId="0" applyFill="1" applyAlignment="1" applyProtection="1">
      <alignment vertical="center"/>
      <protection locked="0"/>
    </xf>
    <xf numFmtId="10" fontId="3" fillId="0" borderId="0" xfId="0" applyNumberFormat="1" applyFont="1" applyAlignment="1" applyProtection="1">
      <alignment vertical="center"/>
      <protection locked="0"/>
    </xf>
    <xf numFmtId="0" fontId="15" fillId="0" borderId="0" xfId="0" applyFont="1" applyAlignment="1" applyProtection="1">
      <alignment vertical="center"/>
      <protection locked="0"/>
    </xf>
    <xf numFmtId="0" fontId="40" fillId="0" borderId="0" xfId="0" applyFont="1" applyProtection="1">
      <protection locked="0"/>
    </xf>
    <xf numFmtId="0" fontId="0" fillId="0" borderId="5" xfId="0" applyBorder="1" applyProtection="1">
      <protection locked="0"/>
    </xf>
    <xf numFmtId="0" fontId="13" fillId="0" borderId="0" xfId="0" applyFont="1" applyAlignment="1" applyProtection="1">
      <alignment vertical="center"/>
      <protection locked="0"/>
    </xf>
    <xf numFmtId="0" fontId="13" fillId="0" borderId="0" xfId="0" applyFont="1" applyAlignment="1" applyProtection="1">
      <alignment horizontal="center" vertical="center" wrapText="1"/>
      <protection locked="0"/>
    </xf>
    <xf numFmtId="4" fontId="0" fillId="0" borderId="0" xfId="0" applyNumberFormat="1" applyAlignment="1" applyProtection="1">
      <alignment horizontal="center"/>
      <protection locked="0"/>
    </xf>
    <xf numFmtId="0" fontId="30" fillId="0" borderId="0" xfId="0" applyFont="1" applyProtection="1">
      <protection locked="0"/>
    </xf>
    <xf numFmtId="165" fontId="24" fillId="0" borderId="0" xfId="0" applyNumberFormat="1" applyFont="1" applyAlignment="1" applyProtection="1">
      <alignment horizontal="center" vertical="center"/>
      <protection locked="0"/>
    </xf>
    <xf numFmtId="4" fontId="3" fillId="0" borderId="0" xfId="0" applyNumberFormat="1" applyFont="1" applyAlignment="1" applyProtection="1">
      <alignment horizontal="center" vertical="center"/>
      <protection locked="0"/>
    </xf>
    <xf numFmtId="166" fontId="3" fillId="0" borderId="0" xfId="0" applyNumberFormat="1" applyFont="1" applyAlignment="1" applyProtection="1">
      <alignment horizontal="center" vertical="center"/>
      <protection locked="0"/>
    </xf>
    <xf numFmtId="0" fontId="24" fillId="0" borderId="0" xfId="0" applyFont="1" applyAlignment="1" applyProtection="1">
      <alignment horizontal="left" vertical="center"/>
      <protection locked="0"/>
    </xf>
    <xf numFmtId="0" fontId="38" fillId="0" borderId="62" xfId="20" applyFont="1" applyBorder="1" applyAlignment="1" applyProtection="1">
      <alignment vertical="center" wrapText="1"/>
      <protection hidden="1"/>
    </xf>
    <xf numFmtId="0" fontId="38" fillId="0" borderId="5" xfId="20" applyFont="1" applyAlignment="1" applyProtection="1">
      <alignment horizontal="center" vertical="center" wrapText="1"/>
      <protection hidden="1"/>
    </xf>
    <xf numFmtId="0" fontId="38" fillId="0" borderId="62" xfId="20" applyFont="1" applyBorder="1" applyAlignment="1" applyProtection="1">
      <alignment horizontal="left" vertical="center"/>
      <protection hidden="1"/>
    </xf>
    <xf numFmtId="0" fontId="27" fillId="0" borderId="5" xfId="20" applyFont="1" applyAlignment="1" applyProtection="1">
      <alignment horizontal="left" vertical="center" wrapText="1"/>
      <protection hidden="1"/>
    </xf>
    <xf numFmtId="0" fontId="38" fillId="0" borderId="62" xfId="20" applyFont="1" applyBorder="1" applyAlignment="1" applyProtection="1">
      <alignment vertical="center"/>
      <protection hidden="1"/>
    </xf>
    <xf numFmtId="0" fontId="38" fillId="0" borderId="5" xfId="20" applyFont="1" applyAlignment="1" applyProtection="1">
      <alignment vertical="center"/>
      <protection hidden="1"/>
    </xf>
    <xf numFmtId="0" fontId="27" fillId="0" borderId="5" xfId="20" applyFont="1" applyAlignment="1" applyProtection="1">
      <alignment vertical="center"/>
      <protection hidden="1"/>
    </xf>
    <xf numFmtId="0" fontId="35" fillId="0" borderId="5" xfId="20" applyFont="1" applyProtection="1">
      <protection locked="0"/>
    </xf>
    <xf numFmtId="0" fontId="21" fillId="0" borderId="5" xfId="20" applyFont="1" applyAlignment="1" applyProtection="1">
      <alignment vertical="center"/>
      <protection locked="0"/>
    </xf>
    <xf numFmtId="0" fontId="36" fillId="0" borderId="5" xfId="20" applyFont="1" applyAlignment="1" applyProtection="1">
      <alignment vertical="center"/>
      <protection locked="0"/>
    </xf>
    <xf numFmtId="0" fontId="3" fillId="0" borderId="0" xfId="0" applyFont="1" applyProtection="1">
      <protection locked="0"/>
    </xf>
    <xf numFmtId="0" fontId="27" fillId="0" borderId="5" xfId="20" applyFont="1" applyAlignment="1" applyProtection="1">
      <alignment vertical="center" wrapText="1"/>
      <protection hidden="1"/>
    </xf>
    <xf numFmtId="167" fontId="38" fillId="0" borderId="63" xfId="20" applyNumberFormat="1" applyFont="1" applyBorder="1" applyAlignment="1" applyProtection="1">
      <alignment horizontal="center" vertical="center" wrapText="1"/>
      <protection hidden="1"/>
    </xf>
    <xf numFmtId="0" fontId="11" fillId="0" borderId="52" xfId="21" applyFont="1" applyBorder="1" applyAlignment="1" applyProtection="1">
      <alignment horizontal="center" vertical="center" wrapText="1"/>
      <protection locked="0"/>
    </xf>
    <xf numFmtId="0" fontId="11" fillId="0" borderId="5" xfId="21" applyFont="1" applyAlignment="1" applyProtection="1">
      <alignment vertical="center" wrapText="1"/>
      <protection locked="0"/>
    </xf>
    <xf numFmtId="0" fontId="3" fillId="0" borderId="5" xfId="21" applyFont="1" applyAlignment="1" applyProtection="1">
      <alignment vertical="center"/>
      <protection locked="0"/>
    </xf>
    <xf numFmtId="0" fontId="31" fillId="0" borderId="5" xfId="21" applyProtection="1">
      <protection locked="0"/>
    </xf>
    <xf numFmtId="0" fontId="3" fillId="0" borderId="70" xfId="0" applyFont="1" applyBorder="1" applyAlignment="1" applyProtection="1">
      <alignment vertical="center" wrapText="1"/>
      <protection locked="0"/>
    </xf>
    <xf numFmtId="0" fontId="53" fillId="0" borderId="5" xfId="20" applyFont="1" applyAlignment="1" applyProtection="1">
      <alignment vertical="center"/>
      <protection locked="0"/>
    </xf>
    <xf numFmtId="4" fontId="38" fillId="0" borderId="5" xfId="20" applyNumberFormat="1" applyFont="1" applyAlignment="1" applyProtection="1">
      <alignment horizontal="center" vertical="center" wrapText="1"/>
      <protection locked="0"/>
    </xf>
    <xf numFmtId="0" fontId="15" fillId="0" borderId="5" xfId="21" applyFont="1" applyAlignment="1" applyProtection="1">
      <alignment vertical="center"/>
      <protection locked="0"/>
    </xf>
    <xf numFmtId="0" fontId="10" fillId="0" borderId="5" xfId="21" applyFont="1" applyAlignment="1" applyProtection="1">
      <alignment horizontal="center" vertical="center"/>
      <protection locked="0"/>
    </xf>
    <xf numFmtId="0" fontId="3" fillId="0" borderId="5" xfId="21" applyFont="1" applyAlignment="1" applyProtection="1">
      <alignment horizontal="center" vertical="center"/>
      <protection locked="0"/>
    </xf>
    <xf numFmtId="165" fontId="10" fillId="0" borderId="5" xfId="21" applyNumberFormat="1" applyFont="1" applyAlignment="1" applyProtection="1">
      <alignment horizontal="center" vertical="center"/>
      <protection locked="0"/>
    </xf>
    <xf numFmtId="0" fontId="27" fillId="0" borderId="63" xfId="20" applyFont="1" applyBorder="1" applyAlignment="1" applyProtection="1">
      <alignment vertical="center"/>
      <protection hidden="1"/>
    </xf>
    <xf numFmtId="0" fontId="27" fillId="0" borderId="63" xfId="20" applyFont="1" applyBorder="1" applyAlignment="1" applyProtection="1">
      <alignment horizontal="left" vertical="center" wrapText="1"/>
      <protection hidden="1"/>
    </xf>
    <xf numFmtId="0" fontId="27" fillId="0" borderId="65" xfId="20" applyFont="1" applyBorder="1" applyAlignment="1" applyProtection="1">
      <alignment horizontal="left" vertical="center" wrapText="1"/>
      <protection hidden="1"/>
    </xf>
    <xf numFmtId="0" fontId="27" fillId="0" borderId="66" xfId="20" applyFont="1" applyBorder="1" applyAlignment="1" applyProtection="1">
      <alignment horizontal="left" vertical="center" wrapText="1"/>
      <protection hidden="1"/>
    </xf>
    <xf numFmtId="0" fontId="9" fillId="2" borderId="46" xfId="21" applyFont="1" applyFill="1" applyBorder="1" applyAlignment="1" applyProtection="1">
      <alignment horizontal="center" vertical="center" wrapText="1"/>
      <protection hidden="1"/>
    </xf>
    <xf numFmtId="0" fontId="9" fillId="2" borderId="38" xfId="21" applyFont="1" applyFill="1" applyBorder="1" applyAlignment="1" applyProtection="1">
      <alignment horizontal="center" vertical="center" wrapText="1"/>
      <protection hidden="1"/>
    </xf>
    <xf numFmtId="165" fontId="14" fillId="2" borderId="46" xfId="21" applyNumberFormat="1" applyFont="1" applyFill="1" applyBorder="1" applyAlignment="1" applyProtection="1">
      <alignment horizontal="center" vertical="center" wrapText="1"/>
      <protection hidden="1"/>
    </xf>
    <xf numFmtId="168" fontId="6" fillId="6" borderId="40" xfId="21" applyNumberFormat="1" applyFont="1" applyFill="1" applyBorder="1" applyAlignment="1" applyProtection="1">
      <alignment horizontal="center" vertical="center" wrapText="1"/>
      <protection hidden="1"/>
    </xf>
    <xf numFmtId="0" fontId="6" fillId="6" borderId="31" xfId="21" applyFont="1" applyFill="1" applyBorder="1" applyAlignment="1" applyProtection="1">
      <alignment horizontal="center" vertical="center" wrapText="1"/>
      <protection hidden="1"/>
    </xf>
    <xf numFmtId="10" fontId="6" fillId="6" borderId="25" xfId="21" applyNumberFormat="1" applyFont="1" applyFill="1" applyBorder="1" applyAlignment="1" applyProtection="1">
      <alignment horizontal="center" vertical="center" wrapText="1"/>
      <protection hidden="1"/>
    </xf>
    <xf numFmtId="166" fontId="16" fillId="2" borderId="42" xfId="21" applyNumberFormat="1" applyFont="1" applyFill="1" applyBorder="1" applyAlignment="1" applyProtection="1">
      <alignment horizontal="center" vertical="center" wrapText="1"/>
      <protection hidden="1"/>
    </xf>
    <xf numFmtId="9" fontId="14" fillId="2" borderId="42" xfId="21" applyNumberFormat="1" applyFont="1" applyFill="1" applyBorder="1" applyAlignment="1" applyProtection="1">
      <alignment horizontal="center" vertical="center" wrapText="1"/>
      <protection hidden="1"/>
    </xf>
    <xf numFmtId="0" fontId="35" fillId="0" borderId="60" xfId="20" applyFont="1" applyBorder="1" applyProtection="1">
      <protection locked="0"/>
    </xf>
    <xf numFmtId="0" fontId="42" fillId="0" borderId="62" xfId="20" applyFont="1" applyBorder="1" applyAlignment="1" applyProtection="1">
      <alignment vertical="center"/>
      <protection locked="0"/>
    </xf>
    <xf numFmtId="0" fontId="41" fillId="0" borderId="5" xfId="20" applyFont="1" applyAlignment="1" applyProtection="1">
      <alignment vertical="center"/>
      <protection locked="0"/>
    </xf>
    <xf numFmtId="0" fontId="47" fillId="0" borderId="5" xfId="20" applyFont="1" applyAlignment="1" applyProtection="1">
      <alignment vertical="center"/>
      <protection locked="0"/>
    </xf>
    <xf numFmtId="0" fontId="42" fillId="0" borderId="64" xfId="20" applyFont="1" applyBorder="1" applyAlignment="1" applyProtection="1">
      <alignment vertical="center"/>
      <protection locked="0"/>
    </xf>
    <xf numFmtId="0" fontId="42" fillId="0" borderId="65" xfId="20" applyFont="1" applyBorder="1" applyAlignment="1" applyProtection="1">
      <alignment vertical="center"/>
      <protection locked="0"/>
    </xf>
    <xf numFmtId="0" fontId="41" fillId="0" borderId="65" xfId="20" applyFont="1" applyBorder="1" applyAlignment="1" applyProtection="1">
      <alignment horizontal="center" vertical="center" wrapText="1"/>
      <protection locked="0"/>
    </xf>
    <xf numFmtId="0" fontId="11" fillId="0" borderId="0" xfId="0" applyFont="1" applyAlignment="1" applyProtection="1">
      <alignment vertical="center" wrapText="1"/>
      <protection locked="0"/>
    </xf>
    <xf numFmtId="10" fontId="3" fillId="0" borderId="0" xfId="0" applyNumberFormat="1" applyFont="1" applyProtection="1">
      <protection locked="0"/>
    </xf>
    <xf numFmtId="167" fontId="3" fillId="0" borderId="0" xfId="0" applyNumberFormat="1" applyFont="1" applyProtection="1">
      <protection locked="0"/>
    </xf>
    <xf numFmtId="170" fontId="3" fillId="0" borderId="0" xfId="0" applyNumberFormat="1" applyFont="1" applyProtection="1">
      <protection locked="0"/>
    </xf>
    <xf numFmtId="164" fontId="3" fillId="0" borderId="38" xfId="0" applyNumberFormat="1" applyFont="1" applyBorder="1" applyAlignment="1" applyProtection="1">
      <alignment horizontal="center"/>
      <protection locked="0"/>
    </xf>
    <xf numFmtId="0" fontId="10" fillId="0" borderId="0" xfId="0" applyFont="1" applyAlignment="1" applyProtection="1">
      <alignment horizontal="left" vertical="center"/>
      <protection locked="0"/>
    </xf>
    <xf numFmtId="170" fontId="3" fillId="0" borderId="0" xfId="0" applyNumberFormat="1" applyFont="1" applyAlignment="1" applyProtection="1">
      <alignment horizontal="center"/>
      <protection locked="0"/>
    </xf>
    <xf numFmtId="0" fontId="12" fillId="0" borderId="0" xfId="0" applyFont="1" applyProtection="1">
      <protection locked="0"/>
    </xf>
    <xf numFmtId="0" fontId="41" fillId="0" borderId="62" xfId="20" applyFont="1" applyBorder="1" applyAlignment="1" applyProtection="1">
      <alignment vertical="center" wrapText="1"/>
      <protection hidden="1"/>
    </xf>
    <xf numFmtId="0" fontId="41" fillId="0" borderId="5" xfId="20" applyFont="1" applyAlignment="1" applyProtection="1">
      <alignment horizontal="left" vertical="center" wrapText="1"/>
      <protection hidden="1"/>
    </xf>
    <xf numFmtId="0" fontId="41" fillId="0" borderId="5" xfId="20" applyFont="1" applyAlignment="1" applyProtection="1">
      <alignment horizontal="center" vertical="center" wrapText="1"/>
      <protection hidden="1"/>
    </xf>
    <xf numFmtId="0" fontId="49" fillId="0" borderId="5" xfId="20" applyFont="1" applyAlignment="1" applyProtection="1">
      <alignment vertical="center"/>
      <protection hidden="1"/>
    </xf>
    <xf numFmtId="0" fontId="41" fillId="0" borderId="62" xfId="20" applyFont="1" applyBorder="1" applyAlignment="1" applyProtection="1">
      <alignment horizontal="left" vertical="center"/>
      <protection hidden="1"/>
    </xf>
    <xf numFmtId="0" fontId="41" fillId="0" borderId="62" xfId="20" applyFont="1" applyBorder="1" applyAlignment="1" applyProtection="1">
      <alignment vertical="center"/>
      <protection hidden="1"/>
    </xf>
    <xf numFmtId="0" fontId="41" fillId="0" borderId="5" xfId="20" applyFont="1" applyAlignment="1" applyProtection="1">
      <alignment horizontal="left" vertical="center"/>
      <protection hidden="1"/>
    </xf>
    <xf numFmtId="172" fontId="41" fillId="0" borderId="5" xfId="19" applyNumberFormat="1" applyFont="1" applyFill="1" applyBorder="1" applyAlignment="1" applyProtection="1">
      <alignment horizontal="center" vertical="center" wrapText="1"/>
      <protection hidden="1"/>
    </xf>
    <xf numFmtId="0" fontId="41" fillId="0" borderId="5" xfId="20" applyFont="1" applyAlignment="1" applyProtection="1">
      <alignment vertical="center"/>
      <protection hidden="1"/>
    </xf>
    <xf numFmtId="4" fontId="41" fillId="0" borderId="5" xfId="20" applyNumberFormat="1" applyFont="1" applyAlignment="1" applyProtection="1">
      <alignment horizontal="center" vertical="center" wrapText="1"/>
      <protection hidden="1"/>
    </xf>
    <xf numFmtId="0" fontId="42" fillId="0" borderId="0" xfId="0" applyFont="1" applyProtection="1">
      <protection hidden="1"/>
    </xf>
    <xf numFmtId="167" fontId="41" fillId="0" borderId="5" xfId="20" applyNumberFormat="1" applyFont="1" applyAlignment="1" applyProtection="1">
      <alignment horizontal="center" vertical="center" wrapText="1"/>
      <protection hidden="1"/>
    </xf>
    <xf numFmtId="0" fontId="50" fillId="2" borderId="45" xfId="0" applyFont="1" applyFill="1" applyBorder="1" applyAlignment="1" applyProtection="1">
      <alignment horizontal="center" vertical="center"/>
      <protection hidden="1"/>
    </xf>
    <xf numFmtId="0" fontId="50" fillId="2" borderId="50" xfId="0" applyFont="1" applyFill="1" applyBorder="1" applyAlignment="1" applyProtection="1">
      <alignment horizontal="center" vertical="center"/>
      <protection hidden="1"/>
    </xf>
    <xf numFmtId="0" fontId="8" fillId="0" borderId="11" xfId="0" applyFont="1" applyBorder="1" applyAlignment="1" applyProtection="1">
      <alignment vertical="center"/>
      <protection hidden="1"/>
    </xf>
    <xf numFmtId="49" fontId="11" fillId="0" borderId="11" xfId="0" applyNumberFormat="1" applyFont="1" applyBorder="1" applyAlignment="1" applyProtection="1">
      <alignment horizontal="center"/>
      <protection hidden="1"/>
    </xf>
    <xf numFmtId="0" fontId="6" fillId="0" borderId="11" xfId="0" applyFont="1" applyBorder="1" applyAlignment="1" applyProtection="1">
      <alignment horizontal="center"/>
      <protection hidden="1"/>
    </xf>
    <xf numFmtId="10" fontId="4" fillId="0" borderId="11" xfId="0" applyNumberFormat="1" applyFont="1" applyBorder="1" applyAlignment="1" applyProtection="1">
      <alignment horizontal="center" vertical="center"/>
      <protection hidden="1"/>
    </xf>
    <xf numFmtId="10" fontId="4" fillId="0" borderId="11" xfId="0" applyNumberFormat="1" applyFont="1" applyBorder="1" applyAlignment="1" applyProtection="1">
      <alignment horizontal="center"/>
      <protection hidden="1"/>
    </xf>
    <xf numFmtId="0" fontId="35" fillId="0" borderId="63" xfId="20" applyFont="1" applyBorder="1" applyProtection="1">
      <protection locked="0"/>
    </xf>
    <xf numFmtId="0" fontId="0" fillId="0" borderId="65" xfId="20" applyFont="1" applyBorder="1" applyAlignment="1" applyProtection="1">
      <alignment horizontal="center" vertical="center"/>
      <protection locked="0"/>
    </xf>
    <xf numFmtId="0" fontId="37" fillId="0" borderId="66" xfId="20" applyFont="1" applyBorder="1" applyAlignment="1" applyProtection="1">
      <alignment horizontal="left" vertical="center"/>
      <protection locked="0"/>
    </xf>
    <xf numFmtId="0" fontId="0" fillId="0" borderId="5" xfId="20" applyFont="1" applyAlignment="1" applyProtection="1">
      <alignment vertical="center"/>
      <protection locked="0"/>
    </xf>
    <xf numFmtId="0" fontId="42" fillId="0" borderId="65" xfId="20" applyFont="1" applyBorder="1" applyAlignment="1" applyProtection="1">
      <alignment horizontal="center" vertical="center"/>
      <protection locked="0"/>
    </xf>
    <xf numFmtId="0" fontId="48" fillId="0" borderId="65" xfId="20" applyFont="1" applyBorder="1" applyAlignment="1" applyProtection="1">
      <alignment horizontal="left" vertical="center"/>
      <protection locked="0"/>
    </xf>
    <xf numFmtId="4" fontId="41" fillId="0" borderId="65" xfId="20" applyNumberFormat="1" applyFont="1" applyBorder="1" applyAlignment="1" applyProtection="1">
      <alignment horizontal="center" vertical="center" wrapText="1"/>
      <protection locked="0"/>
    </xf>
    <xf numFmtId="166" fontId="10" fillId="6" borderId="71" xfId="21" applyNumberFormat="1" applyFont="1" applyFill="1" applyBorder="1" applyAlignment="1" applyProtection="1">
      <alignment horizontal="center" vertical="center" wrapText="1"/>
      <protection hidden="1"/>
    </xf>
    <xf numFmtId="174" fontId="38" fillId="0" borderId="62" xfId="20" applyNumberFormat="1" applyFont="1" applyBorder="1" applyAlignment="1" applyProtection="1">
      <alignment horizontal="right" vertical="center" wrapText="1"/>
      <protection locked="0"/>
    </xf>
    <xf numFmtId="0" fontId="56" fillId="0" borderId="5" xfId="20" applyFont="1" applyAlignment="1" applyProtection="1">
      <alignment vertical="center"/>
      <protection locked="0"/>
    </xf>
    <xf numFmtId="0" fontId="55" fillId="0" borderId="60" xfId="20" applyFont="1" applyBorder="1" applyProtection="1">
      <protection locked="0"/>
    </xf>
    <xf numFmtId="167" fontId="15" fillId="5" borderId="130" xfId="0" applyNumberFormat="1" applyFont="1" applyFill="1" applyBorder="1" applyAlignment="1" applyProtection="1">
      <alignment horizontal="center" vertical="center"/>
      <protection hidden="1"/>
    </xf>
    <xf numFmtId="167" fontId="15" fillId="5" borderId="131" xfId="0" applyNumberFormat="1" applyFont="1" applyFill="1" applyBorder="1" applyAlignment="1" applyProtection="1">
      <alignment horizontal="center" vertical="center"/>
      <protection hidden="1"/>
    </xf>
    <xf numFmtId="167" fontId="15" fillId="5" borderId="132" xfId="0" applyNumberFormat="1" applyFont="1" applyFill="1" applyBorder="1" applyAlignment="1" applyProtection="1">
      <alignment horizontal="center" vertical="center"/>
      <protection hidden="1"/>
    </xf>
    <xf numFmtId="167" fontId="15" fillId="5" borderId="134" xfId="0" applyNumberFormat="1" applyFont="1" applyFill="1" applyBorder="1" applyAlignment="1" applyProtection="1">
      <alignment horizontal="center" vertical="center"/>
      <protection hidden="1"/>
    </xf>
    <xf numFmtId="167" fontId="15" fillId="5" borderId="137" xfId="0" applyNumberFormat="1" applyFont="1" applyFill="1" applyBorder="1" applyAlignment="1" applyProtection="1">
      <alignment horizontal="center" vertical="center"/>
      <protection hidden="1"/>
    </xf>
    <xf numFmtId="167" fontId="15" fillId="5" borderId="138" xfId="0" applyNumberFormat="1" applyFont="1" applyFill="1" applyBorder="1" applyAlignment="1" applyProtection="1">
      <alignment horizontal="center" vertical="center"/>
      <protection hidden="1"/>
    </xf>
    <xf numFmtId="167" fontId="15" fillId="5" borderId="139" xfId="0" applyNumberFormat="1" applyFont="1" applyFill="1" applyBorder="1" applyAlignment="1" applyProtection="1">
      <alignment horizontal="center" vertical="center"/>
      <protection hidden="1"/>
    </xf>
    <xf numFmtId="167" fontId="15" fillId="5" borderId="141" xfId="0" applyNumberFormat="1" applyFont="1" applyFill="1" applyBorder="1" applyAlignment="1" applyProtection="1">
      <alignment horizontal="center" vertical="center"/>
      <protection hidden="1"/>
    </xf>
    <xf numFmtId="167" fontId="15" fillId="5" borderId="142" xfId="0" applyNumberFormat="1" applyFont="1" applyFill="1" applyBorder="1" applyAlignment="1" applyProtection="1">
      <alignment horizontal="center" vertical="center"/>
      <protection hidden="1"/>
    </xf>
    <xf numFmtId="10" fontId="45" fillId="0" borderId="0" xfId="0" applyNumberFormat="1" applyFont="1" applyProtection="1">
      <protection locked="0"/>
    </xf>
    <xf numFmtId="4" fontId="3" fillId="0" borderId="0" xfId="0" applyNumberFormat="1" applyFont="1" applyAlignment="1" applyProtection="1">
      <alignment vertical="center"/>
      <protection locked="0"/>
    </xf>
    <xf numFmtId="0" fontId="38" fillId="0" borderId="5" xfId="20" applyFont="1" applyAlignment="1" applyProtection="1">
      <alignment horizontal="center" vertical="center"/>
      <protection locked="0"/>
    </xf>
    <xf numFmtId="0" fontId="8" fillId="0" borderId="184" xfId="0" applyFont="1" applyBorder="1" applyAlignment="1" applyProtection="1">
      <alignment vertical="center"/>
      <protection hidden="1"/>
    </xf>
    <xf numFmtId="0" fontId="15" fillId="0" borderId="184" xfId="0" applyFont="1" applyBorder="1" applyProtection="1">
      <protection hidden="1"/>
    </xf>
    <xf numFmtId="0" fontId="3" fillId="0" borderId="60" xfId="0" applyFont="1" applyBorder="1" applyAlignment="1" applyProtection="1">
      <alignment vertical="center" wrapText="1"/>
      <protection locked="0"/>
    </xf>
    <xf numFmtId="0" fontId="37" fillId="0" borderId="65" xfId="20" applyFont="1" applyBorder="1" applyAlignment="1" applyProtection="1">
      <alignment horizontal="left" vertical="center"/>
      <protection locked="0"/>
    </xf>
    <xf numFmtId="0" fontId="38" fillId="0" borderId="65" xfId="20" applyFont="1" applyBorder="1" applyAlignment="1" applyProtection="1">
      <alignment horizontal="center" vertical="center" wrapText="1"/>
      <protection locked="0"/>
    </xf>
    <xf numFmtId="4" fontId="38" fillId="0" borderId="65" xfId="20" applyNumberFormat="1" applyFont="1" applyBorder="1" applyAlignment="1" applyProtection="1">
      <alignment horizontal="center" vertical="center" wrapText="1"/>
      <protection locked="0"/>
    </xf>
    <xf numFmtId="0" fontId="38" fillId="0" borderId="66" xfId="20" applyFont="1" applyBorder="1" applyAlignment="1" applyProtection="1">
      <alignment horizontal="center" vertical="center" wrapText="1"/>
      <protection locked="0"/>
    </xf>
    <xf numFmtId="4" fontId="0" fillId="0" borderId="5" xfId="0" applyNumberFormat="1" applyBorder="1" applyAlignment="1" applyProtection="1">
      <alignment horizontal="center"/>
      <protection locked="0"/>
    </xf>
    <xf numFmtId="0" fontId="5" fillId="0" borderId="0" xfId="0" applyFont="1" applyAlignment="1" applyProtection="1">
      <alignment horizontal="left" vertical="center" wrapText="1"/>
      <protection locked="0"/>
    </xf>
    <xf numFmtId="0" fontId="39" fillId="0" borderId="5" xfId="20" applyFont="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38" fillId="0" borderId="5" xfId="0" applyFont="1" applyBorder="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39" fillId="0" borderId="5" xfId="0" applyFont="1" applyBorder="1" applyAlignment="1" applyProtection="1">
      <alignment horizontal="center" vertical="center"/>
      <protection locked="0"/>
    </xf>
    <xf numFmtId="165" fontId="12"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4" fontId="4" fillId="0" borderId="0" xfId="0" applyNumberFormat="1" applyFont="1" applyAlignment="1" applyProtection="1">
      <alignment horizontal="center" vertical="center"/>
      <protection locked="0"/>
    </xf>
    <xf numFmtId="43" fontId="13" fillId="0" borderId="0" xfId="0" applyNumberFormat="1" applyFont="1" applyAlignment="1" applyProtection="1">
      <alignment vertical="center"/>
      <protection locked="0"/>
    </xf>
    <xf numFmtId="10" fontId="24" fillId="0" borderId="5" xfId="0" applyNumberFormat="1" applyFont="1" applyBorder="1" applyAlignment="1" applyProtection="1">
      <alignment horizontal="center" vertical="center"/>
      <protection locked="0"/>
    </xf>
    <xf numFmtId="0" fontId="3" fillId="0" borderId="62" xfId="0" applyFont="1" applyBorder="1" applyAlignment="1" applyProtection="1">
      <alignment vertical="center"/>
      <protection locked="0"/>
    </xf>
    <xf numFmtId="10" fontId="24" fillId="0" borderId="62" xfId="0" applyNumberFormat="1" applyFont="1" applyBorder="1" applyAlignment="1" applyProtection="1">
      <alignment horizontal="center" vertical="center"/>
      <protection locked="0"/>
    </xf>
    <xf numFmtId="10" fontId="29" fillId="0" borderId="62" xfId="0" applyNumberFormat="1" applyFont="1" applyBorder="1" applyAlignment="1" applyProtection="1">
      <alignment horizontal="center" vertical="center" wrapText="1"/>
      <protection locked="0"/>
    </xf>
    <xf numFmtId="43" fontId="3" fillId="0" borderId="5" xfId="21" applyNumberFormat="1" applyFont="1" applyAlignment="1" applyProtection="1">
      <alignment vertical="center"/>
      <protection locked="0"/>
    </xf>
    <xf numFmtId="0" fontId="10" fillId="10" borderId="62" xfId="0" applyFont="1" applyFill="1" applyBorder="1" applyAlignment="1" applyProtection="1">
      <alignment horizontal="center" vertical="center"/>
      <protection locked="0"/>
    </xf>
    <xf numFmtId="0" fontId="3" fillId="10" borderId="0" xfId="0" applyFont="1" applyFill="1" applyAlignment="1" applyProtection="1">
      <alignment vertical="center"/>
      <protection locked="0"/>
    </xf>
    <xf numFmtId="0" fontId="3" fillId="10" borderId="62" xfId="0" applyFont="1" applyFill="1" applyBorder="1" applyAlignment="1" applyProtection="1">
      <alignment vertical="center"/>
      <protection locked="0"/>
    </xf>
    <xf numFmtId="4" fontId="3" fillId="7" borderId="0" xfId="0" applyNumberFormat="1" applyFont="1" applyFill="1" applyAlignment="1" applyProtection="1">
      <alignment vertical="center"/>
      <protection locked="0"/>
    </xf>
    <xf numFmtId="9" fontId="3" fillId="0" borderId="0" xfId="22" applyFont="1" applyAlignment="1" applyProtection="1">
      <alignment vertical="center"/>
      <protection locked="0"/>
    </xf>
    <xf numFmtId="44" fontId="3" fillId="0" borderId="0" xfId="19" applyFont="1" applyAlignment="1" applyProtection="1">
      <alignment vertical="center"/>
      <protection locked="0"/>
    </xf>
    <xf numFmtId="179" fontId="3" fillId="0" borderId="0" xfId="22" applyNumberFormat="1" applyFont="1" applyAlignment="1" applyProtection="1">
      <alignment vertical="center"/>
      <protection locked="0"/>
    </xf>
    <xf numFmtId="4" fontId="13" fillId="0" borderId="0" xfId="0" applyNumberFormat="1" applyFont="1" applyAlignment="1" applyProtection="1">
      <alignment vertical="center"/>
      <protection locked="0"/>
    </xf>
    <xf numFmtId="0" fontId="0" fillId="0" borderId="0" xfId="0" applyAlignment="1" applyProtection="1">
      <alignment horizontal="center" vertical="center"/>
      <protection locked="0"/>
    </xf>
    <xf numFmtId="0" fontId="38" fillId="0" borderId="187" xfId="20" applyFont="1" applyBorder="1" applyAlignment="1" applyProtection="1">
      <alignment horizontal="center" vertical="center" wrapText="1"/>
      <protection hidden="1"/>
    </xf>
    <xf numFmtId="0" fontId="38" fillId="0" borderId="186" xfId="20" applyFont="1" applyBorder="1" applyAlignment="1" applyProtection="1">
      <alignment horizontal="left" vertical="center" wrapText="1"/>
      <protection hidden="1"/>
    </xf>
    <xf numFmtId="0" fontId="32" fillId="0" borderId="117" xfId="0" applyFont="1" applyBorder="1" applyAlignment="1" applyProtection="1">
      <alignment horizontal="center" vertical="center"/>
      <protection locked="0"/>
    </xf>
    <xf numFmtId="0" fontId="39" fillId="0" borderId="5" xfId="20" applyFont="1" applyAlignment="1" applyProtection="1">
      <alignment horizontal="center" vertical="center"/>
      <protection locked="0"/>
    </xf>
    <xf numFmtId="0" fontId="35" fillId="0" borderId="60" xfId="20" applyFont="1" applyBorder="1" applyAlignment="1" applyProtection="1">
      <alignment horizontal="center"/>
      <protection locked="0"/>
    </xf>
    <xf numFmtId="0" fontId="35" fillId="0" borderId="61" xfId="20" applyFont="1" applyBorder="1" applyAlignment="1" applyProtection="1">
      <alignment horizontal="center"/>
      <protection locked="0"/>
    </xf>
    <xf numFmtId="0" fontId="35" fillId="0" borderId="5" xfId="20" applyFont="1" applyAlignment="1" applyProtection="1">
      <alignment horizontal="center"/>
      <protection locked="0"/>
    </xf>
    <xf numFmtId="0" fontId="35" fillId="0" borderId="63" xfId="20" applyFont="1" applyBorder="1" applyAlignment="1" applyProtection="1">
      <alignment horizontal="center"/>
      <protection locked="0"/>
    </xf>
    <xf numFmtId="0" fontId="21" fillId="0" borderId="5" xfId="20" applyFont="1" applyAlignment="1" applyProtection="1">
      <alignment horizontal="center" vertical="center"/>
      <protection locked="0"/>
    </xf>
    <xf numFmtId="0" fontId="21" fillId="0" borderId="63" xfId="20" applyFont="1" applyBorder="1" applyAlignment="1" applyProtection="1">
      <alignment horizontal="center" vertical="center"/>
      <protection locked="0"/>
    </xf>
    <xf numFmtId="0" fontId="36" fillId="0" borderId="5" xfId="20" applyFont="1" applyAlignment="1" applyProtection="1">
      <alignment horizontal="center" vertical="center"/>
      <protection locked="0"/>
    </xf>
    <xf numFmtId="0" fontId="36" fillId="0" borderId="63" xfId="20" applyFont="1" applyBorder="1" applyAlignment="1" applyProtection="1">
      <alignment horizontal="center" vertical="center"/>
      <protection locked="0"/>
    </xf>
    <xf numFmtId="0" fontId="27" fillId="0" borderId="5" xfId="20" applyFont="1" applyAlignment="1" applyProtection="1">
      <alignment vertical="center" wrapText="1"/>
      <protection locked="0"/>
    </xf>
    <xf numFmtId="166" fontId="18" fillId="2" borderId="46" xfId="0" applyNumberFormat="1" applyFont="1" applyFill="1" applyBorder="1" applyAlignment="1" applyProtection="1">
      <alignment horizontal="center" vertical="center"/>
      <protection hidden="1"/>
    </xf>
    <xf numFmtId="0" fontId="7" fillId="0" borderId="53" xfId="0" applyFont="1" applyBorder="1" applyProtection="1">
      <protection hidden="1"/>
    </xf>
    <xf numFmtId="0" fontId="7" fillId="0" borderId="51" xfId="0" applyFont="1" applyBorder="1" applyProtection="1">
      <protection hidden="1"/>
    </xf>
    <xf numFmtId="169" fontId="50" fillId="2" borderId="46" xfId="0" applyNumberFormat="1" applyFont="1" applyFill="1" applyBorder="1" applyAlignment="1" applyProtection="1">
      <alignment horizontal="center" vertical="center"/>
      <protection hidden="1"/>
    </xf>
    <xf numFmtId="0" fontId="51" fillId="0" borderId="51" xfId="0" applyFont="1" applyBorder="1" applyProtection="1">
      <protection hidden="1"/>
    </xf>
    <xf numFmtId="166" fontId="17" fillId="0" borderId="2" xfId="0" applyNumberFormat="1" applyFont="1" applyBorder="1" applyAlignment="1" applyProtection="1">
      <alignment horizontal="center" vertical="center"/>
      <protection hidden="1"/>
    </xf>
    <xf numFmtId="0" fontId="7" fillId="0" borderId="2" xfId="0" applyFont="1" applyBorder="1" applyProtection="1">
      <protection hidden="1"/>
    </xf>
    <xf numFmtId="0" fontId="7" fillId="0" borderId="4" xfId="0" applyFont="1" applyBorder="1" applyProtection="1">
      <protection hidden="1"/>
    </xf>
    <xf numFmtId="10" fontId="8" fillId="0" borderId="53" xfId="0" applyNumberFormat="1" applyFont="1" applyBorder="1" applyAlignment="1" applyProtection="1">
      <alignment horizontal="center" vertical="center"/>
      <protection hidden="1"/>
    </xf>
    <xf numFmtId="0" fontId="46" fillId="0" borderId="123" xfId="0" applyFont="1" applyBorder="1" applyProtection="1">
      <protection hidden="1"/>
    </xf>
    <xf numFmtId="0" fontId="46" fillId="0" borderId="53" xfId="0" applyFont="1" applyBorder="1" applyProtection="1">
      <protection hidden="1"/>
    </xf>
    <xf numFmtId="10" fontId="8" fillId="0" borderId="124" xfId="0" applyNumberFormat="1" applyFont="1" applyBorder="1" applyAlignment="1" applyProtection="1">
      <alignment horizontal="center" vertical="center"/>
      <protection hidden="1"/>
    </xf>
    <xf numFmtId="168" fontId="8" fillId="0" borderId="124" xfId="0" applyNumberFormat="1" applyFont="1" applyBorder="1" applyAlignment="1" applyProtection="1">
      <alignment horizontal="center" vertical="center" wrapText="1"/>
      <protection hidden="1"/>
    </xf>
    <xf numFmtId="168" fontId="8" fillId="0" borderId="53" xfId="0" applyNumberFormat="1" applyFont="1" applyBorder="1" applyAlignment="1" applyProtection="1">
      <alignment horizontal="center" vertical="center" wrapText="1"/>
      <protection hidden="1"/>
    </xf>
    <xf numFmtId="168" fontId="8" fillId="0" borderId="125" xfId="0" applyNumberFormat="1" applyFont="1" applyBorder="1" applyAlignment="1" applyProtection="1">
      <alignment horizontal="center" vertical="center" wrapText="1"/>
      <protection hidden="1"/>
    </xf>
    <xf numFmtId="0" fontId="46" fillId="0" borderId="126" xfId="0" applyFont="1" applyBorder="1" applyProtection="1">
      <protection hidden="1"/>
    </xf>
    <xf numFmtId="10" fontId="8" fillId="0" borderId="185" xfId="0" applyNumberFormat="1" applyFont="1" applyBorder="1" applyAlignment="1" applyProtection="1">
      <alignment horizontal="center" vertical="center"/>
      <protection hidden="1"/>
    </xf>
    <xf numFmtId="0" fontId="46" fillId="0" borderId="153" xfId="0" applyFont="1" applyBorder="1" applyProtection="1">
      <protection hidden="1"/>
    </xf>
    <xf numFmtId="0" fontId="50" fillId="2" borderId="43" xfId="0" applyFont="1" applyFill="1" applyBorder="1" applyAlignment="1" applyProtection="1">
      <alignment horizontal="center" vertical="center"/>
      <protection hidden="1"/>
    </xf>
    <xf numFmtId="0" fontId="51" fillId="0" borderId="48" xfId="0" applyFont="1" applyBorder="1" applyProtection="1">
      <protection hidden="1"/>
    </xf>
    <xf numFmtId="0" fontId="50" fillId="2" borderId="44" xfId="0" applyFont="1" applyFill="1" applyBorder="1" applyAlignment="1" applyProtection="1">
      <alignment horizontal="center" vertical="center"/>
      <protection hidden="1"/>
    </xf>
    <xf numFmtId="0" fontId="51" fillId="0" borderId="49" xfId="0" applyFont="1" applyBorder="1" applyProtection="1">
      <protection hidden="1"/>
    </xf>
    <xf numFmtId="168" fontId="8" fillId="0" borderId="46" xfId="0" applyNumberFormat="1" applyFont="1" applyBorder="1" applyAlignment="1" applyProtection="1">
      <alignment horizontal="center" vertical="center" wrapText="1"/>
      <protection hidden="1"/>
    </xf>
    <xf numFmtId="0" fontId="41" fillId="0" borderId="5" xfId="20" applyFont="1" applyAlignment="1" applyProtection="1">
      <alignment horizontal="left" vertical="center"/>
      <protection hidden="1"/>
    </xf>
    <xf numFmtId="0" fontId="41" fillId="0" borderId="5" xfId="20" applyFont="1" applyAlignment="1" applyProtection="1">
      <alignment vertical="center" wrapText="1"/>
      <protection hidden="1"/>
    </xf>
    <xf numFmtId="0" fontId="38" fillId="0" borderId="5" xfId="20" applyFont="1" applyAlignment="1" applyProtection="1">
      <alignment horizontal="center" vertical="center"/>
      <protection locked="0"/>
    </xf>
    <xf numFmtId="0" fontId="56" fillId="0" borderId="5" xfId="20" applyFont="1" applyAlignment="1" applyProtection="1">
      <alignment horizontal="center" vertical="center"/>
      <protection locked="0"/>
    </xf>
    <xf numFmtId="10" fontId="8" fillId="0" borderId="53" xfId="0" applyNumberFormat="1" applyFont="1" applyBorder="1" applyAlignment="1" applyProtection="1">
      <alignment horizontal="center" vertical="center" wrapText="1"/>
      <protection hidden="1"/>
    </xf>
    <xf numFmtId="0" fontId="46" fillId="0" borderId="53" xfId="0" applyFont="1" applyBorder="1" applyAlignment="1" applyProtection="1">
      <alignment wrapText="1"/>
      <protection hidden="1"/>
    </xf>
    <xf numFmtId="166" fontId="8" fillId="0" borderId="124" xfId="0" applyNumberFormat="1" applyFont="1" applyBorder="1" applyAlignment="1" applyProtection="1">
      <alignment horizontal="center" vertical="center"/>
      <protection hidden="1"/>
    </xf>
    <xf numFmtId="166" fontId="8" fillId="0" borderId="53" xfId="0" applyNumberFormat="1" applyFont="1" applyBorder="1" applyAlignment="1" applyProtection="1">
      <alignment horizontal="center" vertical="center"/>
      <protection hidden="1"/>
    </xf>
    <xf numFmtId="10" fontId="8" fillId="0" borderId="56" xfId="0" applyNumberFormat="1" applyFont="1" applyBorder="1" applyAlignment="1" applyProtection="1">
      <alignment horizontal="center" vertical="center"/>
      <protection hidden="1"/>
    </xf>
    <xf numFmtId="0" fontId="46" fillId="0" borderId="56" xfId="0" applyFont="1" applyBorder="1" applyProtection="1">
      <protection hidden="1"/>
    </xf>
    <xf numFmtId="10" fontId="8" fillId="0" borderId="46" xfId="0" applyNumberFormat="1" applyFont="1" applyBorder="1" applyAlignment="1" applyProtection="1">
      <alignment horizontal="center" vertical="center"/>
      <protection hidden="1"/>
    </xf>
    <xf numFmtId="166" fontId="8" fillId="0" borderId="46" xfId="0" applyNumberFormat="1" applyFont="1" applyBorder="1" applyAlignment="1" applyProtection="1">
      <alignment horizontal="center" vertical="center"/>
      <protection hidden="1"/>
    </xf>
    <xf numFmtId="166" fontId="8" fillId="0" borderId="127" xfId="0" applyNumberFormat="1" applyFont="1" applyBorder="1" applyAlignment="1" applyProtection="1">
      <alignment horizontal="center" vertical="center"/>
      <protection hidden="1"/>
    </xf>
    <xf numFmtId="0" fontId="46" fillId="0" borderId="128" xfId="0" applyFont="1" applyBorder="1" applyProtection="1">
      <protection hidden="1"/>
    </xf>
    <xf numFmtId="0" fontId="46" fillId="0" borderId="51" xfId="0" applyFont="1" applyBorder="1" applyProtection="1">
      <protection hidden="1"/>
    </xf>
    <xf numFmtId="10" fontId="8" fillId="0" borderId="124" xfId="0" applyNumberFormat="1" applyFont="1" applyBorder="1" applyAlignment="1" applyProtection="1">
      <alignment horizontal="center" vertical="center" wrapText="1"/>
      <protection hidden="1"/>
    </xf>
    <xf numFmtId="166" fontId="18" fillId="2" borderId="54" xfId="0" applyNumberFormat="1" applyFont="1" applyFill="1" applyBorder="1" applyAlignment="1" applyProtection="1">
      <alignment horizontal="center" vertical="center"/>
      <protection hidden="1"/>
    </xf>
    <xf numFmtId="0" fontId="7" fillId="0" borderId="56" xfId="0" applyFont="1" applyBorder="1" applyProtection="1">
      <protection hidden="1"/>
    </xf>
    <xf numFmtId="0" fontId="7" fillId="0" borderId="57" xfId="0" applyFont="1" applyBorder="1" applyProtection="1">
      <protection hidden="1"/>
    </xf>
    <xf numFmtId="166" fontId="8" fillId="0" borderId="129" xfId="0" applyNumberFormat="1" applyFont="1" applyBorder="1" applyAlignment="1" applyProtection="1">
      <alignment horizontal="center" vertical="center"/>
      <protection hidden="1"/>
    </xf>
    <xf numFmtId="0" fontId="9" fillId="2" borderId="47" xfId="0" applyFont="1" applyFill="1" applyBorder="1" applyAlignment="1" applyProtection="1">
      <alignment horizontal="center" vertical="center"/>
      <protection hidden="1"/>
    </xf>
    <xf numFmtId="0" fontId="7" fillId="0" borderId="55" xfId="0" applyFont="1" applyBorder="1" applyProtection="1">
      <protection hidden="1"/>
    </xf>
    <xf numFmtId="0" fontId="7" fillId="0" borderId="52" xfId="0" applyFont="1" applyBorder="1" applyProtection="1">
      <protection hidden="1"/>
    </xf>
    <xf numFmtId="166" fontId="8" fillId="0" borderId="37" xfId="0" applyNumberFormat="1" applyFont="1" applyBorder="1" applyAlignment="1" applyProtection="1">
      <alignment horizontal="center" vertical="center"/>
      <protection hidden="1"/>
    </xf>
    <xf numFmtId="0" fontId="7" fillId="0" borderId="1" xfId="0" applyFont="1" applyBorder="1" applyProtection="1">
      <protection hidden="1"/>
    </xf>
    <xf numFmtId="0" fontId="7" fillId="0" borderId="3" xfId="0" applyFont="1" applyBorder="1" applyProtection="1">
      <protection hidden="1"/>
    </xf>
    <xf numFmtId="166" fontId="52" fillId="0" borderId="39" xfId="0" applyNumberFormat="1" applyFont="1" applyBorder="1" applyAlignment="1" applyProtection="1">
      <alignment horizontal="center" vertical="center"/>
      <protection hidden="1"/>
    </xf>
    <xf numFmtId="0" fontId="51" fillId="0" borderId="2" xfId="0" applyFont="1" applyBorder="1" applyProtection="1">
      <protection hidden="1"/>
    </xf>
    <xf numFmtId="0" fontId="51" fillId="0" borderId="4" xfId="0" applyFont="1" applyBorder="1" applyProtection="1">
      <protection hidden="1"/>
    </xf>
    <xf numFmtId="9" fontId="9" fillId="2" borderId="47" xfId="0" applyNumberFormat="1" applyFont="1" applyFill="1" applyBorder="1" applyAlignment="1" applyProtection="1">
      <alignment horizontal="center" vertical="center"/>
      <protection hidden="1"/>
    </xf>
    <xf numFmtId="166" fontId="9" fillId="2" borderId="46" xfId="0" applyNumberFormat="1" applyFont="1" applyFill="1" applyBorder="1" applyAlignment="1" applyProtection="1">
      <alignment horizontal="center" vertical="center"/>
      <protection hidden="1"/>
    </xf>
    <xf numFmtId="9" fontId="8" fillId="0" borderId="1" xfId="0" applyNumberFormat="1" applyFont="1" applyBorder="1" applyAlignment="1" applyProtection="1">
      <alignment horizontal="center" vertical="center"/>
      <protection hidden="1"/>
    </xf>
    <xf numFmtId="0" fontId="50" fillId="2" borderId="54" xfId="0" applyFont="1" applyFill="1" applyBorder="1" applyAlignment="1" applyProtection="1">
      <alignment horizontal="center" vertical="center"/>
      <protection hidden="1"/>
    </xf>
    <xf numFmtId="0" fontId="51" fillId="0" borderId="56" xfId="0" applyFont="1" applyBorder="1" applyProtection="1">
      <protection hidden="1"/>
    </xf>
    <xf numFmtId="0" fontId="51" fillId="0" borderId="57" xfId="0" applyFont="1" applyBorder="1" applyProtection="1">
      <protection hidden="1"/>
    </xf>
    <xf numFmtId="0" fontId="53" fillId="0" borderId="60" xfId="20" applyFont="1" applyBorder="1" applyAlignment="1" applyProtection="1">
      <alignment horizontal="center" vertical="center"/>
      <protection locked="0"/>
    </xf>
    <xf numFmtId="0" fontId="53" fillId="0" borderId="61" xfId="20" applyFont="1" applyBorder="1" applyAlignment="1" applyProtection="1">
      <alignment horizontal="center" vertical="center"/>
      <protection locked="0"/>
    </xf>
    <xf numFmtId="0" fontId="9" fillId="2" borderId="32" xfId="21" applyFont="1" applyFill="1" applyBorder="1" applyAlignment="1" applyProtection="1">
      <alignment horizontal="center" vertical="center" wrapText="1"/>
      <protection hidden="1"/>
    </xf>
    <xf numFmtId="0" fontId="7" fillId="0" borderId="41" xfId="21" applyFont="1" applyBorder="1" applyProtection="1">
      <protection hidden="1"/>
    </xf>
    <xf numFmtId="4" fontId="3" fillId="0" borderId="20" xfId="0" applyNumberFormat="1" applyFont="1" applyBorder="1" applyAlignment="1" applyProtection="1">
      <alignment horizontal="center" vertical="center"/>
      <protection hidden="1"/>
    </xf>
    <xf numFmtId="4" fontId="3" fillId="0" borderId="26" xfId="0" applyNumberFormat="1" applyFont="1" applyBorder="1" applyAlignment="1" applyProtection="1">
      <alignment horizontal="center" vertical="center"/>
      <protection hidden="1"/>
    </xf>
    <xf numFmtId="4" fontId="3" fillId="0" borderId="80" xfId="0" applyNumberFormat="1" applyFont="1" applyBorder="1" applyAlignment="1" applyProtection="1">
      <alignment horizontal="center" vertical="center"/>
      <protection hidden="1"/>
    </xf>
    <xf numFmtId="4" fontId="3" fillId="0" borderId="196" xfId="0" applyNumberFormat="1" applyFont="1" applyBorder="1" applyAlignment="1" applyProtection="1">
      <alignment horizontal="center" vertical="center"/>
      <protection hidden="1"/>
    </xf>
    <xf numFmtId="4" fontId="3" fillId="0" borderId="5" xfId="0" applyNumberFormat="1" applyFont="1" applyBorder="1" applyAlignment="1" applyProtection="1">
      <alignment horizontal="center" vertical="center"/>
      <protection hidden="1"/>
    </xf>
    <xf numFmtId="4" fontId="3" fillId="0" borderId="77" xfId="0" applyNumberFormat="1" applyFont="1" applyBorder="1" applyAlignment="1" applyProtection="1">
      <alignment horizontal="center" vertical="center"/>
      <protection hidden="1"/>
    </xf>
    <xf numFmtId="4" fontId="3" fillId="0" borderId="180" xfId="0" applyNumberFormat="1" applyFont="1" applyBorder="1" applyAlignment="1" applyProtection="1">
      <alignment horizontal="center" vertical="center"/>
      <protection hidden="1"/>
    </xf>
    <xf numFmtId="4" fontId="3" fillId="0" borderId="96" xfId="0" applyNumberFormat="1" applyFont="1" applyBorder="1" applyAlignment="1" applyProtection="1">
      <alignment horizontal="center" vertical="center"/>
      <protection hidden="1"/>
    </xf>
    <xf numFmtId="4" fontId="3" fillId="7" borderId="96" xfId="0" applyNumberFormat="1" applyFont="1" applyFill="1" applyBorder="1" applyAlignment="1" applyProtection="1">
      <alignment horizontal="center" vertical="center"/>
      <protection hidden="1"/>
    </xf>
    <xf numFmtId="4" fontId="3" fillId="0" borderId="154" xfId="0" applyNumberFormat="1" applyFont="1" applyBorder="1" applyAlignment="1" applyProtection="1">
      <alignment horizontal="center" vertical="center"/>
      <protection hidden="1"/>
    </xf>
    <xf numFmtId="4" fontId="3" fillId="0" borderId="209" xfId="0" applyNumberFormat="1" applyFont="1" applyBorder="1" applyAlignment="1" applyProtection="1">
      <alignment horizontal="center" vertical="center"/>
      <protection hidden="1"/>
    </xf>
    <xf numFmtId="4" fontId="3" fillId="0" borderId="93" xfId="0" applyNumberFormat="1" applyFont="1" applyBorder="1" applyAlignment="1" applyProtection="1">
      <alignment horizontal="center" vertical="center"/>
      <protection hidden="1"/>
    </xf>
    <xf numFmtId="4" fontId="3" fillId="0" borderId="243" xfId="0" applyNumberFormat="1" applyFont="1" applyBorder="1" applyAlignment="1" applyProtection="1">
      <alignment horizontal="center" vertical="center"/>
      <protection hidden="1"/>
    </xf>
    <xf numFmtId="0" fontId="37" fillId="0" borderId="5" xfId="20" applyFont="1" applyAlignment="1" applyProtection="1">
      <alignment horizontal="centerContinuous" vertical="center"/>
      <protection hidden="1"/>
    </xf>
    <xf numFmtId="4" fontId="38" fillId="0" borderId="5" xfId="20" applyNumberFormat="1" applyFont="1" applyAlignment="1" applyProtection="1">
      <alignment horizontal="center" vertical="center" wrapText="1"/>
      <protection hidden="1"/>
    </xf>
    <xf numFmtId="0" fontId="38" fillId="0" borderId="63" xfId="20" applyFont="1" applyBorder="1" applyAlignment="1" applyProtection="1">
      <alignment horizontal="center" vertical="center" wrapText="1"/>
      <protection hidden="1"/>
    </xf>
    <xf numFmtId="0" fontId="0" fillId="0" borderId="62" xfId="20" applyFont="1" applyBorder="1" applyAlignment="1" applyProtection="1">
      <alignment vertical="center"/>
      <protection hidden="1"/>
    </xf>
    <xf numFmtId="0" fontId="0" fillId="0" borderId="5" xfId="20" applyFont="1" applyAlignment="1" applyProtection="1">
      <alignment vertical="center"/>
      <protection hidden="1"/>
    </xf>
    <xf numFmtId="0" fontId="0" fillId="0" borderId="5" xfId="20" applyFont="1" applyAlignment="1" applyProtection="1">
      <alignment horizontal="center" vertical="center"/>
      <protection hidden="1"/>
    </xf>
    <xf numFmtId="0" fontId="37" fillId="0" borderId="5" xfId="20" applyFont="1" applyAlignment="1" applyProtection="1">
      <alignment horizontal="left" vertical="center"/>
      <protection hidden="1"/>
    </xf>
    <xf numFmtId="0" fontId="27" fillId="0" borderId="5" xfId="20" applyFont="1" applyAlignment="1" applyProtection="1">
      <alignment horizontal="left" vertical="center"/>
      <protection hidden="1"/>
    </xf>
    <xf numFmtId="0" fontId="54" fillId="0" borderId="5" xfId="20" applyFont="1" applyAlignment="1" applyProtection="1">
      <alignment horizontal="centerContinuous" vertical="center" wrapText="1"/>
      <protection hidden="1"/>
    </xf>
    <xf numFmtId="0" fontId="27" fillId="0" borderId="5" xfId="20" applyFont="1" applyAlignment="1" applyProtection="1">
      <alignment horizontal="centerContinuous" vertical="center" wrapText="1"/>
      <protection hidden="1"/>
    </xf>
    <xf numFmtId="172" fontId="38" fillId="0" borderId="0" xfId="19" applyNumberFormat="1" applyFont="1" applyAlignment="1" applyProtection="1">
      <alignment horizontal="center" vertical="center" wrapText="1"/>
      <protection hidden="1"/>
    </xf>
    <xf numFmtId="166" fontId="38" fillId="0" borderId="63" xfId="20" applyNumberFormat="1" applyFont="1" applyBorder="1" applyAlignment="1" applyProtection="1">
      <alignment horizontal="center" vertical="center" wrapText="1"/>
      <protection hidden="1"/>
    </xf>
    <xf numFmtId="4" fontId="27" fillId="0" borderId="5" xfId="20" applyNumberFormat="1" applyFont="1" applyAlignment="1" applyProtection="1">
      <alignment horizontal="center" vertical="center" wrapText="1"/>
      <protection hidden="1"/>
    </xf>
    <xf numFmtId="0" fontId="27" fillId="0" borderId="5" xfId="20" applyFont="1" applyAlignment="1" applyProtection="1">
      <alignment horizontal="center" vertical="center" wrapText="1"/>
      <protection hidden="1"/>
    </xf>
    <xf numFmtId="0" fontId="27" fillId="0" borderId="5" xfId="20" applyFont="1" applyAlignment="1" applyProtection="1">
      <alignment vertical="center" wrapText="1"/>
      <protection hidden="1"/>
    </xf>
    <xf numFmtId="167" fontId="38" fillId="0" borderId="5" xfId="20" applyNumberFormat="1" applyFont="1" applyAlignment="1" applyProtection="1">
      <alignment horizontal="center" vertical="center" wrapText="1"/>
      <protection hidden="1"/>
    </xf>
    <xf numFmtId="44" fontId="38" fillId="0" borderId="63" xfId="19" applyFont="1" applyFill="1" applyBorder="1" applyAlignment="1" applyProtection="1">
      <alignment horizontal="center" vertical="center" wrapText="1"/>
      <protection hidden="1"/>
    </xf>
    <xf numFmtId="0" fontId="38" fillId="0" borderId="62" xfId="20" applyFont="1" applyBorder="1" applyAlignment="1" applyProtection="1">
      <alignment horizontal="left" vertical="center" wrapText="1"/>
      <protection hidden="1"/>
    </xf>
    <xf numFmtId="166" fontId="38" fillId="0" borderId="5" xfId="20" applyNumberFormat="1" applyFont="1" applyAlignment="1" applyProtection="1">
      <alignment horizontal="center" vertical="center" wrapText="1"/>
      <protection hidden="1"/>
    </xf>
    <xf numFmtId="4" fontId="38" fillId="0" borderId="63" xfId="20" applyNumberFormat="1" applyFont="1" applyBorder="1" applyAlignment="1" applyProtection="1">
      <alignment horizontal="center" vertical="center" wrapText="1"/>
      <protection hidden="1"/>
    </xf>
    <xf numFmtId="0" fontId="38" fillId="0" borderId="64" xfId="20" applyFont="1" applyBorder="1" applyAlignment="1" applyProtection="1">
      <alignment vertical="center"/>
      <protection hidden="1"/>
    </xf>
    <xf numFmtId="0" fontId="39" fillId="0" borderId="65" xfId="20" applyFont="1" applyBorder="1" applyAlignment="1" applyProtection="1">
      <alignment vertical="center"/>
      <protection hidden="1"/>
    </xf>
    <xf numFmtId="0" fontId="27" fillId="0" borderId="65" xfId="20" applyFont="1" applyBorder="1" applyAlignment="1" applyProtection="1">
      <alignment vertical="center"/>
      <protection hidden="1"/>
    </xf>
    <xf numFmtId="0" fontId="54" fillId="0" borderId="65" xfId="20" applyFont="1" applyBorder="1" applyAlignment="1" applyProtection="1">
      <alignment horizontal="centerContinuous" vertical="center" wrapText="1"/>
      <protection hidden="1"/>
    </xf>
    <xf numFmtId="173" fontId="38" fillId="0" borderId="65" xfId="19" applyNumberFormat="1" applyFont="1" applyBorder="1" applyAlignment="1" applyProtection="1">
      <alignment horizontal="center" vertical="center" wrapText="1"/>
      <protection hidden="1"/>
    </xf>
    <xf numFmtId="0" fontId="39" fillId="0" borderId="66" xfId="20" applyFont="1" applyBorder="1" applyAlignment="1" applyProtection="1">
      <alignment vertical="center"/>
      <protection hidden="1"/>
    </xf>
    <xf numFmtId="0" fontId="3" fillId="0" borderId="55" xfId="0" applyFont="1" applyBorder="1" applyAlignment="1" applyProtection="1">
      <alignment vertical="center" wrapText="1"/>
      <protection hidden="1"/>
    </xf>
    <xf numFmtId="0" fontId="3" fillId="0" borderId="0" xfId="0" applyFont="1" applyAlignment="1" applyProtection="1">
      <alignment vertical="center" wrapText="1"/>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 fontId="3" fillId="0" borderId="0" xfId="0" applyNumberFormat="1" applyFont="1" applyAlignment="1" applyProtection="1">
      <alignment horizontal="center" vertical="center" wrapText="1"/>
      <protection hidden="1"/>
    </xf>
    <xf numFmtId="0" fontId="24" fillId="0" borderId="56" xfId="0" applyFont="1" applyBorder="1" applyAlignment="1" applyProtection="1">
      <alignment horizontal="center" vertical="center" wrapText="1"/>
      <protection hidden="1"/>
    </xf>
    <xf numFmtId="49" fontId="43" fillId="8" borderId="6" xfId="0" applyNumberFormat="1" applyFont="1" applyFill="1" applyBorder="1" applyAlignment="1" applyProtection="1">
      <alignment horizontal="center" vertical="center"/>
      <protection hidden="1"/>
    </xf>
    <xf numFmtId="0" fontId="43" fillId="8" borderId="7" xfId="0" applyFont="1" applyFill="1" applyBorder="1" applyAlignment="1" applyProtection="1">
      <alignment horizontal="center" vertical="center" wrapText="1"/>
      <protection hidden="1"/>
    </xf>
    <xf numFmtId="0" fontId="43" fillId="8" borderId="6" xfId="0" applyFont="1" applyFill="1" applyBorder="1" applyAlignment="1" applyProtection="1">
      <alignment horizontal="center" vertical="center" wrapText="1"/>
      <protection hidden="1"/>
    </xf>
    <xf numFmtId="0" fontId="43" fillId="8" borderId="8" xfId="0" applyFont="1" applyFill="1" applyBorder="1" applyAlignment="1" applyProtection="1">
      <alignment horizontal="center" vertical="center" wrapText="1"/>
      <protection hidden="1"/>
    </xf>
    <xf numFmtId="4" fontId="43" fillId="8" borderId="6" xfId="0" applyNumberFormat="1" applyFont="1" applyFill="1" applyBorder="1" applyAlignment="1" applyProtection="1">
      <alignment horizontal="center" vertical="center" wrapText="1"/>
      <protection hidden="1"/>
    </xf>
    <xf numFmtId="4" fontId="43" fillId="8" borderId="8" xfId="0" applyNumberFormat="1" applyFont="1" applyFill="1" applyBorder="1" applyAlignment="1" applyProtection="1">
      <alignment horizontal="center" vertical="center" wrapText="1"/>
      <protection hidden="1"/>
    </xf>
    <xf numFmtId="165" fontId="43" fillId="8" borderId="6" xfId="0" applyNumberFormat="1" applyFont="1" applyFill="1" applyBorder="1" applyAlignment="1" applyProtection="1">
      <alignment horizontal="center" vertical="center" wrapText="1"/>
      <protection hidden="1"/>
    </xf>
    <xf numFmtId="168" fontId="6" fillId="3" borderId="9" xfId="0" applyNumberFormat="1" applyFont="1" applyFill="1" applyBorder="1" applyAlignment="1" applyProtection="1">
      <alignment horizontal="centerContinuous" vertical="center" wrapText="1"/>
      <protection hidden="1"/>
    </xf>
    <xf numFmtId="168" fontId="6" fillId="3" borderId="10" xfId="0" applyNumberFormat="1" applyFont="1" applyFill="1" applyBorder="1" applyAlignment="1" applyProtection="1">
      <alignment horizontal="centerContinuous" vertical="center" wrapText="1"/>
      <protection hidden="1"/>
    </xf>
    <xf numFmtId="168" fontId="6" fillId="3" borderId="10" xfId="0" applyNumberFormat="1" applyFont="1" applyFill="1" applyBorder="1" applyAlignment="1" applyProtection="1">
      <alignment horizontal="center" vertical="center" wrapText="1"/>
      <protection hidden="1"/>
    </xf>
    <xf numFmtId="0" fontId="6" fillId="3" borderId="10" xfId="0" applyFont="1" applyFill="1" applyBorder="1" applyAlignment="1" applyProtection="1">
      <alignment horizontal="left" vertical="center" wrapText="1"/>
      <protection hidden="1"/>
    </xf>
    <xf numFmtId="166" fontId="6" fillId="3" borderId="11" xfId="0" applyNumberFormat="1" applyFont="1" applyFill="1" applyBorder="1" applyAlignment="1" applyProtection="1">
      <alignment horizontal="centerContinuous" vertical="center" wrapText="1"/>
      <protection hidden="1"/>
    </xf>
    <xf numFmtId="10" fontId="29" fillId="3" borderId="12" xfId="0" applyNumberFormat="1" applyFont="1" applyFill="1" applyBorder="1" applyAlignment="1" applyProtection="1">
      <alignment horizontal="center" vertical="center" wrapText="1"/>
      <protection hidden="1"/>
    </xf>
    <xf numFmtId="0" fontId="11" fillId="0" borderId="13" xfId="0" applyFont="1" applyBorder="1" applyAlignment="1" applyProtection="1">
      <alignment horizontal="centerContinuous" vertical="center"/>
      <protection hidden="1"/>
    </xf>
    <xf numFmtId="0" fontId="7" fillId="0" borderId="14" xfId="0" applyFont="1" applyBorder="1" applyAlignment="1" applyProtection="1">
      <alignment horizontal="centerContinuous"/>
      <protection hidden="1"/>
    </xf>
    <xf numFmtId="0" fontId="11" fillId="0" borderId="15" xfId="0" applyFont="1" applyBorder="1" applyAlignment="1" applyProtection="1">
      <alignment horizontal="center" vertical="center" wrapText="1"/>
      <protection hidden="1"/>
    </xf>
    <xf numFmtId="0" fontId="11" fillId="0" borderId="15" xfId="0" applyFont="1" applyBorder="1" applyAlignment="1" applyProtection="1">
      <alignment horizontal="left" vertical="center" wrapText="1"/>
      <protection hidden="1"/>
    </xf>
    <xf numFmtId="166" fontId="11" fillId="0" borderId="16" xfId="0" applyNumberFormat="1" applyFont="1" applyBorder="1" applyAlignment="1" applyProtection="1">
      <alignment horizontal="centerContinuous" vertical="center"/>
      <protection hidden="1"/>
    </xf>
    <xf numFmtId="0" fontId="7" fillId="0" borderId="17" xfId="0" applyFont="1" applyBorder="1" applyAlignment="1" applyProtection="1">
      <alignment horizontal="centerContinuous"/>
      <protection hidden="1"/>
    </xf>
    <xf numFmtId="10" fontId="29" fillId="0" borderId="18" xfId="0" applyNumberFormat="1" applyFont="1" applyBorder="1" applyAlignment="1" applyProtection="1">
      <alignment horizontal="center" vertical="center" wrapText="1"/>
      <protection hidden="1"/>
    </xf>
    <xf numFmtId="0" fontId="3" fillId="7" borderId="20" xfId="0" applyFont="1" applyFill="1" applyBorder="1" applyAlignment="1" applyProtection="1">
      <alignment horizontal="center" vertical="center"/>
      <protection hidden="1"/>
    </xf>
    <xf numFmtId="0" fontId="3" fillId="7" borderId="20" xfId="0" applyFont="1" applyFill="1" applyBorder="1" applyAlignment="1" applyProtection="1">
      <alignment horizontal="center" vertical="center" wrapText="1"/>
      <protection hidden="1"/>
    </xf>
    <xf numFmtId="0" fontId="3" fillId="7" borderId="20" xfId="0" applyFont="1" applyFill="1" applyBorder="1" applyAlignment="1" applyProtection="1">
      <alignment horizontal="left" vertical="center" wrapText="1"/>
      <protection hidden="1"/>
    </xf>
    <xf numFmtId="4" fontId="3" fillId="7" borderId="20" xfId="0" applyNumberFormat="1" applyFont="1" applyFill="1" applyBorder="1" applyAlignment="1" applyProtection="1">
      <alignment horizontal="center" vertical="center"/>
      <protection hidden="1"/>
    </xf>
    <xf numFmtId="2" fontId="0" fillId="0" borderId="24" xfId="0" applyNumberFormat="1" applyBorder="1" applyAlignment="1" applyProtection="1">
      <alignment horizontal="center" vertical="center"/>
      <protection hidden="1"/>
    </xf>
    <xf numFmtId="10" fontId="24" fillId="7" borderId="21" xfId="0" applyNumberFormat="1" applyFont="1" applyFill="1" applyBorder="1" applyAlignment="1" applyProtection="1">
      <alignment horizontal="center" vertical="center"/>
      <protection hidden="1"/>
    </xf>
    <xf numFmtId="0" fontId="19" fillId="7" borderId="20" xfId="0" applyFont="1" applyFill="1" applyBorder="1" applyAlignment="1" applyProtection="1">
      <alignment horizontal="center" vertical="center" wrapText="1"/>
      <protection hidden="1"/>
    </xf>
    <xf numFmtId="0" fontId="19" fillId="7" borderId="20" xfId="0" applyFont="1" applyFill="1" applyBorder="1" applyAlignment="1" applyProtection="1">
      <alignment horizontal="left" vertical="center" wrapText="1"/>
      <protection hidden="1"/>
    </xf>
    <xf numFmtId="4" fontId="19" fillId="7" borderId="20" xfId="0" applyNumberFormat="1" applyFont="1" applyFill="1" applyBorder="1" applyAlignment="1" applyProtection="1">
      <alignment horizontal="center" vertical="center"/>
      <protection hidden="1"/>
    </xf>
    <xf numFmtId="49" fontId="19" fillId="7" borderId="24" xfId="0" applyNumberFormat="1" applyFont="1" applyFill="1" applyBorder="1" applyAlignment="1" applyProtection="1">
      <alignment horizontal="center"/>
      <protection hidden="1"/>
    </xf>
    <xf numFmtId="0" fontId="3" fillId="7" borderId="26" xfId="0" applyFont="1" applyFill="1" applyBorder="1" applyAlignment="1" applyProtection="1">
      <alignment horizontal="center" vertical="center"/>
      <protection hidden="1"/>
    </xf>
    <xf numFmtId="0" fontId="3" fillId="7" borderId="27" xfId="0" applyFont="1" applyFill="1" applyBorder="1" applyAlignment="1" applyProtection="1">
      <alignment horizontal="center" vertical="center"/>
      <protection hidden="1"/>
    </xf>
    <xf numFmtId="0" fontId="3" fillId="7" borderId="80" xfId="0" applyFont="1" applyFill="1" applyBorder="1" applyAlignment="1" applyProtection="1">
      <alignment horizontal="left" vertical="center" wrapText="1"/>
      <protection hidden="1"/>
    </xf>
    <xf numFmtId="4" fontId="3" fillId="7" borderId="26" xfId="0" applyNumberFormat="1" applyFont="1" applyFill="1" applyBorder="1" applyAlignment="1" applyProtection="1">
      <alignment horizontal="center" vertical="center"/>
      <protection hidden="1"/>
    </xf>
    <xf numFmtId="2" fontId="0" fillId="0" borderId="27" xfId="0" applyNumberFormat="1" applyBorder="1" applyAlignment="1" applyProtection="1">
      <alignment horizontal="center" vertical="center"/>
      <protection hidden="1"/>
    </xf>
    <xf numFmtId="4" fontId="3" fillId="7" borderId="80" xfId="0" applyNumberFormat="1" applyFont="1" applyFill="1" applyBorder="1" applyAlignment="1" applyProtection="1">
      <alignment horizontal="center" vertical="center"/>
      <protection hidden="1"/>
    </xf>
    <xf numFmtId="10" fontId="24" fillId="7" borderId="28" xfId="0" applyNumberFormat="1" applyFont="1" applyFill="1" applyBorder="1" applyAlignment="1" applyProtection="1">
      <alignment horizontal="center" vertical="center"/>
      <protection hidden="1"/>
    </xf>
    <xf numFmtId="0" fontId="11" fillId="0" borderId="83" xfId="0" applyFont="1" applyBorder="1" applyAlignment="1" applyProtection="1">
      <alignment horizontal="centerContinuous" vertical="center"/>
      <protection hidden="1"/>
    </xf>
    <xf numFmtId="0" fontId="7" fillId="0" borderId="82" xfId="0" applyFont="1" applyBorder="1" applyAlignment="1" applyProtection="1">
      <alignment horizontal="centerContinuous"/>
      <protection hidden="1"/>
    </xf>
    <xf numFmtId="0" fontId="11" fillId="0" borderId="102" xfId="0" applyFont="1" applyBorder="1" applyAlignment="1" applyProtection="1">
      <alignment horizontal="center" vertical="center" wrapText="1"/>
      <protection hidden="1"/>
    </xf>
    <xf numFmtId="166" fontId="11" fillId="0" borderId="91" xfId="0" applyNumberFormat="1" applyFont="1" applyBorder="1" applyAlignment="1" applyProtection="1">
      <alignment horizontal="centerContinuous" vertical="center"/>
      <protection hidden="1"/>
    </xf>
    <xf numFmtId="0" fontId="7" fillId="0" borderId="92" xfId="0" applyFont="1" applyBorder="1" applyAlignment="1" applyProtection="1">
      <alignment horizontal="centerContinuous"/>
      <protection hidden="1"/>
    </xf>
    <xf numFmtId="10" fontId="29" fillId="0" borderId="86" xfId="0" applyNumberFormat="1" applyFont="1" applyBorder="1" applyAlignment="1" applyProtection="1">
      <alignment horizontal="center" vertical="center" wrapText="1"/>
      <protection hidden="1"/>
    </xf>
    <xf numFmtId="168" fontId="6" fillId="4" borderId="10" xfId="0" applyNumberFormat="1" applyFont="1" applyFill="1" applyBorder="1" applyAlignment="1" applyProtection="1">
      <alignment horizontal="center" vertical="center" wrapText="1"/>
      <protection hidden="1"/>
    </xf>
    <xf numFmtId="0" fontId="11" fillId="7" borderId="15" xfId="0" applyFont="1" applyFill="1" applyBorder="1" applyAlignment="1" applyProtection="1">
      <alignment horizontal="center" vertical="center" wrapText="1"/>
      <protection hidden="1"/>
    </xf>
    <xf numFmtId="0" fontId="11" fillId="7" borderId="15" xfId="0" applyFont="1" applyFill="1" applyBorder="1" applyAlignment="1" applyProtection="1">
      <alignment horizontal="left" vertical="center" wrapText="1"/>
      <protection hidden="1"/>
    </xf>
    <xf numFmtId="0" fontId="3" fillId="7" borderId="80" xfId="0" applyFont="1" applyFill="1" applyBorder="1" applyAlignment="1" applyProtection="1">
      <alignment horizontal="center" vertical="center"/>
      <protection hidden="1"/>
    </xf>
    <xf numFmtId="49" fontId="19" fillId="7" borderId="27" xfId="0" applyNumberFormat="1" applyFont="1" applyFill="1" applyBorder="1" applyAlignment="1" applyProtection="1">
      <alignment horizontal="center"/>
      <protection hidden="1"/>
    </xf>
    <xf numFmtId="0" fontId="3" fillId="7" borderId="26" xfId="0" applyFont="1" applyFill="1" applyBorder="1" applyAlignment="1" applyProtection="1">
      <alignment horizontal="left" vertical="center" wrapText="1"/>
      <protection hidden="1"/>
    </xf>
    <xf numFmtId="10" fontId="24" fillId="7" borderId="84" xfId="0" applyNumberFormat="1" applyFont="1" applyFill="1" applyBorder="1" applyAlignment="1" applyProtection="1">
      <alignment horizontal="center" vertical="center"/>
      <protection hidden="1"/>
    </xf>
    <xf numFmtId="0" fontId="11" fillId="7" borderId="102" xfId="0" applyFont="1" applyFill="1" applyBorder="1" applyAlignment="1" applyProtection="1">
      <alignment horizontal="center" vertical="center" wrapText="1"/>
      <protection hidden="1"/>
    </xf>
    <xf numFmtId="0" fontId="11" fillId="7" borderId="102" xfId="0" applyFont="1" applyFill="1" applyBorder="1" applyAlignment="1" applyProtection="1">
      <alignment horizontal="left" vertical="center" wrapText="1"/>
      <protection hidden="1"/>
    </xf>
    <xf numFmtId="4" fontId="3" fillId="0" borderId="73" xfId="0" applyNumberFormat="1" applyFont="1" applyBorder="1" applyAlignment="1" applyProtection="1">
      <alignment horizontal="center" vertical="center"/>
      <protection hidden="1"/>
    </xf>
    <xf numFmtId="4" fontId="3" fillId="7" borderId="73" xfId="0" applyNumberFormat="1" applyFont="1" applyFill="1" applyBorder="1" applyAlignment="1" applyProtection="1">
      <alignment horizontal="center" vertical="center"/>
      <protection hidden="1"/>
    </xf>
    <xf numFmtId="0" fontId="3" fillId="7" borderId="121" xfId="0" applyFont="1" applyFill="1" applyBorder="1" applyAlignment="1" applyProtection="1">
      <alignment horizontal="center" vertical="center"/>
      <protection hidden="1"/>
    </xf>
    <xf numFmtId="0" fontId="3" fillId="7" borderId="121" xfId="0" applyFont="1" applyFill="1" applyBorder="1" applyAlignment="1" applyProtection="1">
      <alignment horizontal="left" vertical="center" wrapText="1"/>
      <protection hidden="1"/>
    </xf>
    <xf numFmtId="4" fontId="3" fillId="7" borderId="121" xfId="0" applyNumberFormat="1" applyFont="1" applyFill="1" applyBorder="1" applyAlignment="1" applyProtection="1">
      <alignment horizontal="center" vertical="center"/>
      <protection hidden="1"/>
    </xf>
    <xf numFmtId="10" fontId="24" fillId="7" borderId="192" xfId="0" applyNumberFormat="1" applyFont="1" applyFill="1" applyBorder="1" applyAlignment="1" applyProtection="1">
      <alignment horizontal="center" vertical="center"/>
      <protection hidden="1"/>
    </xf>
    <xf numFmtId="49" fontId="3" fillId="0" borderId="75" xfId="0" applyNumberFormat="1" applyFont="1" applyBorder="1" applyAlignment="1" applyProtection="1">
      <alignment horizontal="center" vertical="center"/>
      <protection hidden="1"/>
    </xf>
    <xf numFmtId="49" fontId="3" fillId="0" borderId="27" xfId="0" applyNumberFormat="1" applyFont="1" applyBorder="1" applyAlignment="1" applyProtection="1">
      <alignment horizontal="center" vertical="center"/>
      <protection hidden="1"/>
    </xf>
    <xf numFmtId="0" fontId="19" fillId="0" borderId="20" xfId="0" applyFont="1" applyBorder="1" applyAlignment="1" applyProtection="1">
      <alignment horizontal="center" vertical="center"/>
      <protection hidden="1"/>
    </xf>
    <xf numFmtId="0" fontId="3" fillId="0" borderId="29" xfId="0" applyFont="1" applyBorder="1" applyAlignment="1" applyProtection="1">
      <alignment horizontal="left" vertical="center" wrapText="1"/>
      <protection hidden="1"/>
    </xf>
    <xf numFmtId="4" fontId="3" fillId="0" borderId="29" xfId="0" applyNumberFormat="1" applyFont="1" applyBorder="1" applyAlignment="1" applyProtection="1">
      <alignment horizontal="center" vertical="center"/>
      <protection hidden="1"/>
    </xf>
    <xf numFmtId="4" fontId="3" fillId="0" borderId="24" xfId="0" applyNumberFormat="1" applyFont="1" applyBorder="1" applyAlignment="1" applyProtection="1">
      <alignment horizontal="center" vertical="center" wrapText="1"/>
      <protection hidden="1"/>
    </xf>
    <xf numFmtId="10" fontId="24" fillId="0" borderId="30" xfId="0" applyNumberFormat="1" applyFont="1" applyBorder="1" applyAlignment="1" applyProtection="1">
      <alignment horizontal="center" vertical="center"/>
      <protection hidden="1"/>
    </xf>
    <xf numFmtId="49" fontId="3" fillId="0" borderId="33" xfId="0" applyNumberFormat="1" applyFont="1" applyBorder="1" applyAlignment="1" applyProtection="1">
      <alignment horizontal="center" vertical="center"/>
      <protection hidden="1"/>
    </xf>
    <xf numFmtId="0" fontId="3" fillId="0" borderId="24" xfId="0" applyFont="1" applyBorder="1" applyAlignment="1" applyProtection="1">
      <alignment horizontal="left" vertical="center" wrapText="1"/>
      <protection hidden="1"/>
    </xf>
    <xf numFmtId="4" fontId="3" fillId="0" borderId="24" xfId="0" applyNumberFormat="1" applyFont="1" applyBorder="1" applyAlignment="1" applyProtection="1">
      <alignment horizontal="center" vertical="center"/>
      <protection hidden="1"/>
    </xf>
    <xf numFmtId="10" fontId="24" fillId="0" borderId="25" xfId="0" applyNumberFormat="1" applyFont="1" applyBorder="1" applyAlignment="1" applyProtection="1">
      <alignment horizontal="center" vertical="center"/>
      <protection hidden="1"/>
    </xf>
    <xf numFmtId="49" fontId="3" fillId="0" borderId="225" xfId="0" applyNumberFormat="1" applyFont="1" applyBorder="1" applyAlignment="1" applyProtection="1">
      <alignment horizontal="center" vertical="center"/>
      <protection hidden="1"/>
    </xf>
    <xf numFmtId="0" fontId="3" fillId="7" borderId="73" xfId="0" applyFont="1" applyFill="1" applyBorder="1" applyAlignment="1" applyProtection="1">
      <alignment horizontal="center" vertical="center"/>
      <protection hidden="1"/>
    </xf>
    <xf numFmtId="0" fontId="3" fillId="7" borderId="24" xfId="0" applyFont="1" applyFill="1" applyBorder="1" applyAlignment="1" applyProtection="1">
      <alignment horizontal="left" vertical="center" wrapText="1"/>
      <protection hidden="1"/>
    </xf>
    <xf numFmtId="10" fontId="24" fillId="0" borderId="28" xfId="0" applyNumberFormat="1" applyFont="1" applyBorder="1" applyAlignment="1" applyProtection="1">
      <alignment horizontal="center" vertical="center"/>
      <protection hidden="1"/>
    </xf>
    <xf numFmtId="10" fontId="29" fillId="0" borderId="238" xfId="0" applyNumberFormat="1" applyFont="1" applyBorder="1" applyAlignment="1" applyProtection="1">
      <alignment horizontal="center" vertical="center" wrapText="1"/>
      <protection hidden="1"/>
    </xf>
    <xf numFmtId="49" fontId="3" fillId="0" borderId="72" xfId="0" applyNumberFormat="1" applyFont="1" applyBorder="1" applyAlignment="1" applyProtection="1">
      <alignment horizontal="center" vertical="center"/>
      <protection hidden="1"/>
    </xf>
    <xf numFmtId="10" fontId="24" fillId="0" borderId="21" xfId="0" applyNumberFormat="1" applyFont="1" applyBorder="1" applyAlignment="1" applyProtection="1">
      <alignment horizontal="center" vertical="center"/>
      <protection hidden="1"/>
    </xf>
    <xf numFmtId="49" fontId="3" fillId="0" borderId="204" xfId="0" applyNumberFormat="1" applyFont="1" applyBorder="1" applyAlignment="1" applyProtection="1">
      <alignment horizontal="center" vertical="center"/>
      <protection hidden="1"/>
    </xf>
    <xf numFmtId="0" fontId="3" fillId="7" borderId="27" xfId="0" applyFont="1" applyFill="1" applyBorder="1" applyAlignment="1" applyProtection="1">
      <alignment horizontal="left" vertical="center" wrapText="1"/>
      <protection hidden="1"/>
    </xf>
    <xf numFmtId="4" fontId="3" fillId="0" borderId="27" xfId="0" applyNumberFormat="1" applyFont="1" applyBorder="1" applyAlignment="1" applyProtection="1">
      <alignment horizontal="center" vertical="center"/>
      <protection hidden="1"/>
    </xf>
    <xf numFmtId="0" fontId="3" fillId="0" borderId="149" xfId="0" applyFont="1" applyBorder="1" applyAlignment="1" applyProtection="1">
      <alignment horizontal="left" vertical="center" wrapText="1"/>
      <protection hidden="1"/>
    </xf>
    <xf numFmtId="4" fontId="3" fillId="0" borderId="149" xfId="0" applyNumberFormat="1" applyFont="1" applyBorder="1" applyAlignment="1" applyProtection="1">
      <alignment horizontal="center" vertical="center"/>
      <protection hidden="1"/>
    </xf>
    <xf numFmtId="49" fontId="3" fillId="0" borderId="224" xfId="0" applyNumberFormat="1" applyFont="1" applyBorder="1" applyAlignment="1" applyProtection="1">
      <alignment horizontal="center" vertical="center"/>
      <protection hidden="1"/>
    </xf>
    <xf numFmtId="49" fontId="3" fillId="7" borderId="19" xfId="0" applyNumberFormat="1" applyFont="1" applyFill="1" applyBorder="1" applyAlignment="1" applyProtection="1">
      <alignment horizontal="center" vertical="center"/>
      <protection hidden="1"/>
    </xf>
    <xf numFmtId="49" fontId="3" fillId="7" borderId="20" xfId="0" applyNumberFormat="1" applyFont="1" applyFill="1" applyBorder="1" applyAlignment="1" applyProtection="1">
      <alignment horizontal="center" vertical="center"/>
      <protection hidden="1"/>
    </xf>
    <xf numFmtId="0" fontId="19" fillId="7" borderId="20" xfId="0" applyFont="1" applyFill="1" applyBorder="1" applyAlignment="1" applyProtection="1">
      <alignment horizontal="center" vertical="center"/>
      <protection hidden="1"/>
    </xf>
    <xf numFmtId="4" fontId="3" fillId="0" borderId="20" xfId="0" applyNumberFormat="1" applyFont="1" applyBorder="1" applyAlignment="1" applyProtection="1">
      <alignment horizontal="center" vertical="center" wrapText="1"/>
      <protection hidden="1"/>
    </xf>
    <xf numFmtId="0" fontId="3" fillId="7" borderId="27" xfId="0" applyFont="1" applyFill="1" applyBorder="1" applyAlignment="1" applyProtection="1">
      <alignment horizontal="center" vertical="center" wrapText="1"/>
      <protection hidden="1"/>
    </xf>
    <xf numFmtId="0" fontId="19" fillId="7" borderId="26" xfId="0" applyFont="1" applyFill="1" applyBorder="1" applyAlignment="1" applyProtection="1">
      <alignment horizontal="center" vertical="center"/>
      <protection hidden="1"/>
    </xf>
    <xf numFmtId="4" fontId="3" fillId="0" borderId="73" xfId="0" applyNumberFormat="1" applyFont="1" applyBorder="1" applyAlignment="1" applyProtection="1">
      <alignment horizontal="center" vertical="center" wrapText="1"/>
      <protection hidden="1"/>
    </xf>
    <xf numFmtId="10" fontId="24" fillId="7" borderId="25" xfId="0" applyNumberFormat="1" applyFont="1" applyFill="1" applyBorder="1" applyAlignment="1" applyProtection="1">
      <alignment horizontal="center" vertical="center"/>
      <protection hidden="1"/>
    </xf>
    <xf numFmtId="0" fontId="3" fillId="7" borderId="149" xfId="0" applyFont="1" applyFill="1" applyBorder="1" applyAlignment="1" applyProtection="1">
      <alignment horizontal="center" vertical="center" wrapText="1"/>
      <protection hidden="1"/>
    </xf>
    <xf numFmtId="0" fontId="19" fillId="7" borderId="149" xfId="0" applyFont="1" applyFill="1" applyBorder="1" applyAlignment="1" applyProtection="1">
      <alignment horizontal="center" vertical="center"/>
      <protection hidden="1"/>
    </xf>
    <xf numFmtId="49" fontId="3" fillId="7" borderId="33" xfId="0" applyNumberFormat="1" applyFont="1" applyFill="1" applyBorder="1" applyAlignment="1" applyProtection="1">
      <alignment horizontal="center" vertical="center"/>
      <protection hidden="1"/>
    </xf>
    <xf numFmtId="4" fontId="3" fillId="0" borderId="26" xfId="0" applyNumberFormat="1" applyFont="1" applyBorder="1" applyAlignment="1" applyProtection="1">
      <alignment horizontal="center" vertical="center" wrapText="1"/>
      <protection hidden="1"/>
    </xf>
    <xf numFmtId="0" fontId="11" fillId="0" borderId="102" xfId="0" applyFont="1" applyBorder="1" applyAlignment="1" applyProtection="1">
      <alignment horizontal="left" vertical="center" wrapText="1"/>
      <protection hidden="1"/>
    </xf>
    <xf numFmtId="49" fontId="3" fillId="0" borderId="19" xfId="0" applyNumberFormat="1" applyFont="1" applyBorder="1" applyAlignment="1" applyProtection="1">
      <alignment horizontal="center" vertical="center"/>
      <protection hidden="1"/>
    </xf>
    <xf numFmtId="0" fontId="3" fillId="0" borderId="24" xfId="0" applyFont="1" applyBorder="1" applyAlignment="1" applyProtection="1">
      <alignment horizontal="center" vertical="center" wrapText="1"/>
      <protection hidden="1"/>
    </xf>
    <xf numFmtId="0" fontId="3" fillId="0" borderId="20" xfId="0" applyFont="1" applyBorder="1" applyAlignment="1" applyProtection="1">
      <alignment horizontal="left" vertical="center" wrapText="1"/>
      <protection hidden="1"/>
    </xf>
    <xf numFmtId="4" fontId="3" fillId="0" borderId="80" xfId="0" applyNumberFormat="1" applyFont="1" applyBorder="1" applyAlignment="1" applyProtection="1">
      <alignment horizontal="center" vertical="center" wrapText="1"/>
      <protection hidden="1"/>
    </xf>
    <xf numFmtId="0" fontId="11" fillId="0" borderId="22" xfId="0" applyFont="1" applyBorder="1" applyAlignment="1" applyProtection="1">
      <alignment horizontal="center" vertical="center" wrapText="1"/>
      <protection hidden="1"/>
    </xf>
    <xf numFmtId="0" fontId="11" fillId="0" borderId="22" xfId="0" applyFont="1" applyBorder="1" applyAlignment="1" applyProtection="1">
      <alignment horizontal="left" vertical="center" wrapText="1"/>
      <protection hidden="1"/>
    </xf>
    <xf numFmtId="10" fontId="29" fillId="0" borderId="23" xfId="0" applyNumberFormat="1" applyFont="1" applyBorder="1" applyAlignment="1" applyProtection="1">
      <alignment horizontal="center" vertical="center" wrapText="1"/>
      <protection hidden="1"/>
    </xf>
    <xf numFmtId="0" fontId="19" fillId="7" borderId="24" xfId="0" applyFont="1" applyFill="1" applyBorder="1" applyAlignment="1" applyProtection="1">
      <alignment horizontal="center" vertical="center" wrapText="1"/>
      <protection hidden="1"/>
    </xf>
    <xf numFmtId="0" fontId="19" fillId="7" borderId="73" xfId="0" applyFont="1" applyFill="1" applyBorder="1" applyAlignment="1" applyProtection="1">
      <alignment horizontal="center" vertical="center"/>
      <protection hidden="1"/>
    </xf>
    <xf numFmtId="0" fontId="3" fillId="0" borderId="19"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19" fillId="7" borderId="205" xfId="0" applyFont="1" applyFill="1" applyBorder="1" applyAlignment="1" applyProtection="1">
      <alignment horizontal="center" vertical="center"/>
      <protection hidden="1"/>
    </xf>
    <xf numFmtId="0" fontId="3" fillId="7" borderId="206" xfId="0" applyFont="1" applyFill="1" applyBorder="1" applyAlignment="1" applyProtection="1">
      <alignment horizontal="left" vertical="center" wrapText="1"/>
      <protection hidden="1"/>
    </xf>
    <xf numFmtId="4" fontId="3" fillId="7" borderId="5" xfId="0" applyNumberFormat="1" applyFont="1" applyFill="1" applyBorder="1" applyAlignment="1" applyProtection="1">
      <alignment horizontal="center" vertical="center"/>
      <protection hidden="1"/>
    </xf>
    <xf numFmtId="4" fontId="3" fillId="0" borderId="208" xfId="0" applyNumberFormat="1" applyFont="1" applyBorder="1" applyAlignment="1" applyProtection="1">
      <alignment horizontal="center" vertical="center" wrapText="1"/>
      <protection hidden="1"/>
    </xf>
    <xf numFmtId="0" fontId="19" fillId="7" borderId="203" xfId="0" applyFont="1" applyFill="1" applyBorder="1" applyAlignment="1" applyProtection="1">
      <alignment horizontal="center" vertical="center"/>
      <protection hidden="1"/>
    </xf>
    <xf numFmtId="0" fontId="3" fillId="7" borderId="203" xfId="0" applyFont="1" applyFill="1" applyBorder="1" applyAlignment="1" applyProtection="1">
      <alignment horizontal="left" vertical="center" wrapText="1"/>
      <protection hidden="1"/>
    </xf>
    <xf numFmtId="4" fontId="3" fillId="7" borderId="207" xfId="0" applyNumberFormat="1" applyFont="1" applyFill="1" applyBorder="1" applyAlignment="1" applyProtection="1">
      <alignment horizontal="center" vertical="center"/>
      <protection hidden="1"/>
    </xf>
    <xf numFmtId="4" fontId="3" fillId="0" borderId="207" xfId="0" applyNumberFormat="1" applyFont="1" applyBorder="1" applyAlignment="1" applyProtection="1">
      <alignment horizontal="center" vertical="center" wrapText="1"/>
      <protection hidden="1"/>
    </xf>
    <xf numFmtId="4" fontId="3" fillId="7" borderId="217" xfId="0" applyNumberFormat="1" applyFont="1" applyFill="1" applyBorder="1" applyAlignment="1" applyProtection="1">
      <alignment horizontal="center" vertical="center"/>
      <protection hidden="1"/>
    </xf>
    <xf numFmtId="4" fontId="3" fillId="7" borderId="149" xfId="0" applyNumberFormat="1" applyFont="1" applyFill="1" applyBorder="1" applyAlignment="1" applyProtection="1">
      <alignment horizontal="center" vertical="center"/>
      <protection hidden="1"/>
    </xf>
    <xf numFmtId="4" fontId="3" fillId="0" borderId="149" xfId="0" applyNumberFormat="1" applyFont="1" applyBorder="1" applyAlignment="1" applyProtection="1">
      <alignment horizontal="center" vertical="center" wrapText="1"/>
      <protection hidden="1"/>
    </xf>
    <xf numFmtId="10" fontId="24" fillId="0" borderId="84" xfId="0" applyNumberFormat="1" applyFont="1" applyBorder="1" applyAlignment="1" applyProtection="1">
      <alignment horizontal="center" vertical="center"/>
      <protection hidden="1"/>
    </xf>
    <xf numFmtId="10" fontId="24" fillId="0" borderId="163" xfId="0" applyNumberFormat="1" applyFont="1" applyBorder="1" applyAlignment="1" applyProtection="1">
      <alignment horizontal="center" vertical="center"/>
      <protection hidden="1"/>
    </xf>
    <xf numFmtId="10" fontId="29" fillId="0" borderId="237" xfId="0" applyNumberFormat="1" applyFont="1" applyBorder="1" applyAlignment="1" applyProtection="1">
      <alignment horizontal="center" vertical="center" wrapText="1"/>
      <protection hidden="1"/>
    </xf>
    <xf numFmtId="0" fontId="3" fillId="0" borderId="72" xfId="0" applyFont="1" applyBorder="1" applyAlignment="1" applyProtection="1">
      <alignment horizontal="center" vertical="center" wrapText="1"/>
      <protection hidden="1"/>
    </xf>
    <xf numFmtId="0" fontId="19" fillId="0" borderId="29" xfId="0" applyFont="1" applyBorder="1" applyAlignment="1" applyProtection="1">
      <alignment horizontal="center" vertical="center" wrapText="1"/>
      <protection hidden="1"/>
    </xf>
    <xf numFmtId="4" fontId="3" fillId="0" borderId="67" xfId="0" applyNumberFormat="1" applyFont="1" applyBorder="1" applyAlignment="1" applyProtection="1">
      <alignment horizontal="center" vertical="center"/>
      <protection hidden="1"/>
    </xf>
    <xf numFmtId="4" fontId="3" fillId="0" borderId="67" xfId="0" applyNumberFormat="1" applyFont="1" applyBorder="1" applyAlignment="1" applyProtection="1">
      <alignment horizontal="center" vertical="center" wrapText="1"/>
      <protection hidden="1"/>
    </xf>
    <xf numFmtId="0" fontId="3" fillId="0" borderId="74" xfId="0" applyFont="1" applyBorder="1" applyAlignment="1" applyProtection="1">
      <alignment horizontal="center" vertical="center" wrapText="1"/>
      <protection hidden="1"/>
    </xf>
    <xf numFmtId="0" fontId="3" fillId="0" borderId="20" xfId="0" applyFont="1" applyBorder="1" applyAlignment="1" applyProtection="1">
      <alignment horizontal="center" vertical="center" wrapText="1"/>
      <protection hidden="1"/>
    </xf>
    <xf numFmtId="0" fontId="3" fillId="0" borderId="73" xfId="0" applyFont="1" applyBorder="1" applyAlignment="1" applyProtection="1">
      <alignment horizontal="center" vertical="center" wrapText="1"/>
      <protection hidden="1"/>
    </xf>
    <xf numFmtId="0" fontId="19" fillId="0" borderId="26" xfId="0" applyFont="1" applyBorder="1" applyAlignment="1" applyProtection="1">
      <alignment horizontal="center" vertical="center"/>
      <protection hidden="1"/>
    </xf>
    <xf numFmtId="4" fontId="3" fillId="0" borderId="27" xfId="0" applyNumberFormat="1" applyFont="1" applyBorder="1" applyAlignment="1" applyProtection="1">
      <alignment horizontal="center" vertical="center" wrapText="1"/>
      <protection hidden="1"/>
    </xf>
    <xf numFmtId="0" fontId="3" fillId="0" borderId="79" xfId="0" applyFont="1" applyBorder="1" applyAlignment="1" applyProtection="1">
      <alignment horizontal="center" vertical="center" wrapText="1"/>
      <protection hidden="1"/>
    </xf>
    <xf numFmtId="0" fontId="19" fillId="0" borderId="77" xfId="0" applyFont="1" applyBorder="1" applyAlignment="1" applyProtection="1">
      <alignment horizontal="center" vertical="center"/>
      <protection hidden="1"/>
    </xf>
    <xf numFmtId="0" fontId="3" fillId="7" borderId="78" xfId="0" applyFont="1" applyFill="1" applyBorder="1" applyAlignment="1" applyProtection="1">
      <alignment horizontal="left" vertical="center" wrapText="1"/>
      <protection hidden="1"/>
    </xf>
    <xf numFmtId="0" fontId="3" fillId="0" borderId="77" xfId="0" applyFont="1" applyBorder="1" applyAlignment="1" applyProtection="1">
      <alignment horizontal="center" vertical="center" wrapText="1"/>
      <protection hidden="1"/>
    </xf>
    <xf numFmtId="0" fontId="3" fillId="7" borderId="149" xfId="0" applyFont="1" applyFill="1" applyBorder="1" applyAlignment="1" applyProtection="1">
      <alignment horizontal="left" vertical="center" wrapText="1"/>
      <protection hidden="1"/>
    </xf>
    <xf numFmtId="4" fontId="3" fillId="7" borderId="77" xfId="0" applyNumberFormat="1" applyFont="1" applyFill="1" applyBorder="1" applyAlignment="1" applyProtection="1">
      <alignment horizontal="center" vertical="center"/>
      <protection hidden="1"/>
    </xf>
    <xf numFmtId="0" fontId="3" fillId="0" borderId="204" xfId="0" applyFont="1" applyBorder="1" applyAlignment="1" applyProtection="1">
      <alignment horizontal="center" vertical="center" wrapText="1"/>
      <protection hidden="1"/>
    </xf>
    <xf numFmtId="0" fontId="3" fillId="0" borderId="121" xfId="0" applyFont="1" applyBorder="1" applyAlignment="1" applyProtection="1">
      <alignment horizontal="center" vertical="center" wrapText="1"/>
      <protection hidden="1"/>
    </xf>
    <xf numFmtId="0" fontId="19" fillId="0" borderId="121" xfId="0" applyFont="1" applyBorder="1" applyAlignment="1" applyProtection="1">
      <alignment horizontal="center" vertical="center"/>
      <protection hidden="1"/>
    </xf>
    <xf numFmtId="0" fontId="3" fillId="0" borderId="80" xfId="0" applyFont="1" applyBorder="1" applyAlignment="1" applyProtection="1">
      <alignment horizontal="left" vertical="center" wrapText="1"/>
      <protection hidden="1"/>
    </xf>
    <xf numFmtId="4" fontId="3" fillId="0" borderId="121" xfId="0" applyNumberFormat="1" applyFont="1" applyBorder="1" applyAlignment="1" applyProtection="1">
      <alignment horizontal="center" vertical="center"/>
      <protection hidden="1"/>
    </xf>
    <xf numFmtId="0" fontId="3" fillId="0" borderId="100" xfId="0" applyFont="1" applyBorder="1" applyAlignment="1" applyProtection="1">
      <alignment horizontal="center" vertical="center" wrapText="1"/>
      <protection hidden="1"/>
    </xf>
    <xf numFmtId="0" fontId="3" fillId="0" borderId="101" xfId="0" applyFont="1" applyBorder="1" applyAlignment="1" applyProtection="1">
      <alignment horizontal="center" vertical="center" wrapText="1"/>
      <protection hidden="1"/>
    </xf>
    <xf numFmtId="0" fontId="19" fillId="0" borderId="101" xfId="0" applyFont="1" applyBorder="1" applyAlignment="1" applyProtection="1">
      <alignment horizontal="center" vertical="center"/>
      <protection hidden="1"/>
    </xf>
    <xf numFmtId="0" fontId="3" fillId="0" borderId="101" xfId="0" applyFont="1" applyBorder="1" applyAlignment="1" applyProtection="1">
      <alignment horizontal="left" vertical="center" wrapText="1"/>
      <protection hidden="1"/>
    </xf>
    <xf numFmtId="4" fontId="3" fillId="0" borderId="101" xfId="0" applyNumberFormat="1" applyFont="1" applyBorder="1" applyAlignment="1" applyProtection="1">
      <alignment horizontal="center" vertical="center"/>
      <protection hidden="1"/>
    </xf>
    <xf numFmtId="4" fontId="3" fillId="0" borderId="101" xfId="0" applyNumberFormat="1" applyFont="1" applyBorder="1" applyAlignment="1" applyProtection="1">
      <alignment horizontal="center" vertical="center" wrapText="1"/>
      <protection hidden="1"/>
    </xf>
    <xf numFmtId="4" fontId="3" fillId="7" borderId="101" xfId="0" applyNumberFormat="1" applyFont="1" applyFill="1" applyBorder="1" applyAlignment="1" applyProtection="1">
      <alignment horizontal="center" vertical="center"/>
      <protection hidden="1"/>
    </xf>
    <xf numFmtId="0" fontId="3" fillId="0" borderId="161" xfId="0" applyFont="1" applyBorder="1" applyAlignment="1" applyProtection="1">
      <alignment horizontal="center" vertical="center" wrapText="1"/>
      <protection hidden="1"/>
    </xf>
    <xf numFmtId="0" fontId="3" fillId="0" borderId="93" xfId="0" applyFont="1" applyBorder="1" applyAlignment="1" applyProtection="1">
      <alignment horizontal="center" vertical="center" wrapText="1"/>
      <protection hidden="1"/>
    </xf>
    <xf numFmtId="0" fontId="19" fillId="0" borderId="93" xfId="0" applyFont="1" applyBorder="1" applyAlignment="1" applyProtection="1">
      <alignment horizontal="center" vertical="center"/>
      <protection hidden="1"/>
    </xf>
    <xf numFmtId="0" fontId="3" fillId="0" borderId="93" xfId="0" applyFont="1" applyBorder="1" applyAlignment="1" applyProtection="1">
      <alignment horizontal="left" vertical="center" wrapText="1"/>
      <protection hidden="1"/>
    </xf>
    <xf numFmtId="4" fontId="3" fillId="0" borderId="93" xfId="0" applyNumberFormat="1" applyFont="1" applyBorder="1" applyAlignment="1" applyProtection="1">
      <alignment horizontal="center" vertical="center" wrapText="1"/>
      <protection hidden="1"/>
    </xf>
    <xf numFmtId="4" fontId="3" fillId="7" borderId="90" xfId="0" applyNumberFormat="1" applyFont="1" applyFill="1" applyBorder="1" applyAlignment="1" applyProtection="1">
      <alignment horizontal="center" vertical="center"/>
      <protection hidden="1"/>
    </xf>
    <xf numFmtId="0" fontId="3" fillId="0" borderId="94" xfId="0" applyFont="1" applyBorder="1" applyAlignment="1" applyProtection="1">
      <alignment horizontal="center" vertical="center" wrapText="1"/>
      <protection hidden="1"/>
    </xf>
    <xf numFmtId="0" fontId="19" fillId="0" borderId="95" xfId="0" applyFont="1" applyBorder="1" applyAlignment="1" applyProtection="1">
      <alignment horizontal="center" vertical="center"/>
      <protection hidden="1"/>
    </xf>
    <xf numFmtId="0" fontId="3" fillId="0" borderId="94" xfId="0" applyFont="1" applyBorder="1" applyAlignment="1" applyProtection="1">
      <alignment horizontal="left" vertical="center" wrapText="1"/>
      <protection hidden="1"/>
    </xf>
    <xf numFmtId="4" fontId="3" fillId="0" borderId="94" xfId="0" applyNumberFormat="1" applyFont="1" applyBorder="1" applyAlignment="1" applyProtection="1">
      <alignment horizontal="center" vertical="center"/>
      <protection hidden="1"/>
    </xf>
    <xf numFmtId="4" fontId="3" fillId="0" borderId="95" xfId="0" applyNumberFormat="1" applyFont="1" applyBorder="1" applyAlignment="1" applyProtection="1">
      <alignment horizontal="center" vertical="center" wrapText="1"/>
      <protection hidden="1"/>
    </xf>
    <xf numFmtId="0" fontId="3" fillId="0" borderId="150" xfId="0" applyFont="1" applyBorder="1" applyAlignment="1" applyProtection="1">
      <alignment horizontal="center" vertical="center" wrapText="1"/>
      <protection hidden="1"/>
    </xf>
    <xf numFmtId="0" fontId="3" fillId="0" borderId="170" xfId="0" applyFont="1" applyBorder="1" applyAlignment="1" applyProtection="1">
      <alignment horizontal="center" vertical="center" wrapText="1"/>
      <protection hidden="1"/>
    </xf>
    <xf numFmtId="0" fontId="3" fillId="0" borderId="170" xfId="0" applyFont="1" applyBorder="1" applyAlignment="1" applyProtection="1">
      <alignment horizontal="left" vertical="center" wrapText="1"/>
      <protection hidden="1"/>
    </xf>
    <xf numFmtId="4" fontId="3" fillId="0" borderId="170" xfId="0" applyNumberFormat="1" applyFont="1" applyBorder="1" applyAlignment="1" applyProtection="1">
      <alignment horizontal="center" vertical="center"/>
      <protection hidden="1"/>
    </xf>
    <xf numFmtId="4" fontId="3" fillId="0" borderId="170" xfId="0" applyNumberFormat="1" applyFont="1" applyBorder="1" applyAlignment="1" applyProtection="1">
      <alignment horizontal="center" vertical="center" wrapText="1"/>
      <protection hidden="1"/>
    </xf>
    <xf numFmtId="4" fontId="3" fillId="0" borderId="90" xfId="0" applyNumberFormat="1" applyFont="1" applyBorder="1" applyAlignment="1" applyProtection="1">
      <alignment horizontal="center" vertical="center"/>
      <protection hidden="1"/>
    </xf>
    <xf numFmtId="0" fontId="3" fillId="0" borderId="99" xfId="0" applyFont="1" applyBorder="1" applyAlignment="1" applyProtection="1">
      <alignment horizontal="center" vertical="center" wrapText="1"/>
      <protection hidden="1"/>
    </xf>
    <xf numFmtId="4" fontId="3" fillId="7" borderId="209" xfId="0" applyNumberFormat="1" applyFont="1" applyFill="1" applyBorder="1" applyAlignment="1" applyProtection="1">
      <alignment horizontal="center" vertical="center"/>
      <protection hidden="1"/>
    </xf>
    <xf numFmtId="4" fontId="3" fillId="7" borderId="76" xfId="0" applyNumberFormat="1" applyFont="1" applyFill="1" applyBorder="1" applyAlignment="1" applyProtection="1">
      <alignment horizontal="center" vertical="center"/>
      <protection hidden="1"/>
    </xf>
    <xf numFmtId="10" fontId="24" fillId="0" borderId="197" xfId="0" applyNumberFormat="1" applyFont="1" applyBorder="1" applyAlignment="1" applyProtection="1">
      <alignment horizontal="center" vertical="center"/>
      <protection hidden="1"/>
    </xf>
    <xf numFmtId="0" fontId="3" fillId="0" borderId="117" xfId="0" applyFont="1" applyBorder="1" applyAlignment="1" applyProtection="1">
      <alignment horizontal="center" vertical="center" wrapText="1"/>
      <protection hidden="1"/>
    </xf>
    <xf numFmtId="0" fontId="3" fillId="0" borderId="95" xfId="0" applyFont="1" applyBorder="1" applyAlignment="1" applyProtection="1">
      <alignment horizontal="center" vertical="center" wrapText="1"/>
      <protection hidden="1"/>
    </xf>
    <xf numFmtId="0" fontId="3" fillId="0" borderId="160" xfId="0" applyFont="1" applyBorder="1" applyAlignment="1" applyProtection="1">
      <alignment horizontal="left" vertical="center" wrapText="1"/>
      <protection hidden="1"/>
    </xf>
    <xf numFmtId="4" fontId="3" fillId="0" borderId="95" xfId="0" applyNumberFormat="1" applyFont="1" applyBorder="1" applyAlignment="1" applyProtection="1">
      <alignment horizontal="center" vertical="center"/>
      <protection hidden="1"/>
    </xf>
    <xf numFmtId="4" fontId="3" fillId="7" borderId="172" xfId="0" applyNumberFormat="1" applyFont="1" applyFill="1" applyBorder="1" applyAlignment="1" applyProtection="1">
      <alignment horizontal="center" vertical="center"/>
      <protection hidden="1"/>
    </xf>
    <xf numFmtId="4" fontId="3" fillId="7" borderId="79" xfId="0" applyNumberFormat="1" applyFont="1" applyFill="1" applyBorder="1" applyAlignment="1" applyProtection="1">
      <alignment horizontal="center" vertical="center"/>
      <protection hidden="1"/>
    </xf>
    <xf numFmtId="10" fontId="24" fillId="0" borderId="193" xfId="0" applyNumberFormat="1" applyFont="1" applyBorder="1" applyAlignment="1" applyProtection="1">
      <alignment horizontal="center" vertical="center"/>
      <protection hidden="1"/>
    </xf>
    <xf numFmtId="0" fontId="3" fillId="0" borderId="198" xfId="0" applyFont="1" applyBorder="1" applyAlignment="1" applyProtection="1">
      <alignment horizontal="center" vertical="center" wrapText="1"/>
      <protection hidden="1"/>
    </xf>
    <xf numFmtId="10" fontId="24" fillId="0" borderId="34" xfId="0" applyNumberFormat="1" applyFont="1" applyBorder="1" applyAlignment="1" applyProtection="1">
      <alignment horizontal="center" vertical="center"/>
      <protection hidden="1"/>
    </xf>
    <xf numFmtId="0" fontId="3" fillId="0" borderId="171" xfId="0" applyFont="1" applyBorder="1" applyAlignment="1" applyProtection="1">
      <alignment horizontal="center" vertical="center" wrapText="1"/>
      <protection hidden="1"/>
    </xf>
    <xf numFmtId="0" fontId="19" fillId="0" borderId="154" xfId="0" applyFont="1" applyBorder="1" applyAlignment="1" applyProtection="1">
      <alignment horizontal="center" vertical="center"/>
      <protection hidden="1"/>
    </xf>
    <xf numFmtId="0" fontId="3" fillId="0" borderId="120" xfId="0" applyFont="1" applyBorder="1" applyAlignment="1" applyProtection="1">
      <alignment horizontal="left" vertical="center" wrapText="1"/>
      <protection hidden="1"/>
    </xf>
    <xf numFmtId="4" fontId="3" fillId="0" borderId="5" xfId="0" applyNumberFormat="1" applyFont="1" applyBorder="1" applyAlignment="1" applyProtection="1">
      <alignment horizontal="center" vertical="center" wrapText="1"/>
      <protection hidden="1"/>
    </xf>
    <xf numFmtId="10" fontId="24" fillId="0" borderId="192" xfId="0" applyNumberFormat="1" applyFont="1" applyBorder="1" applyAlignment="1" applyProtection="1">
      <alignment horizontal="center" vertical="center"/>
      <protection hidden="1"/>
    </xf>
    <xf numFmtId="0" fontId="3" fillId="0" borderId="160" xfId="0" applyFont="1" applyBorder="1" applyAlignment="1" applyProtection="1">
      <alignment horizontal="center" vertical="center" wrapText="1"/>
      <protection hidden="1"/>
    </xf>
    <xf numFmtId="0" fontId="3" fillId="0" borderId="95" xfId="0" applyFont="1" applyBorder="1" applyAlignment="1" applyProtection="1">
      <alignment horizontal="left" vertical="center" wrapText="1"/>
      <protection hidden="1"/>
    </xf>
    <xf numFmtId="10" fontId="24" fillId="0" borderId="194" xfId="0" applyNumberFormat="1" applyFont="1" applyBorder="1" applyAlignment="1" applyProtection="1">
      <alignment horizontal="center" vertical="center"/>
      <protection hidden="1"/>
    </xf>
    <xf numFmtId="4" fontId="3" fillId="0" borderId="96" xfId="0" applyNumberFormat="1" applyFont="1" applyBorder="1" applyAlignment="1" applyProtection="1">
      <alignment horizontal="center" vertical="center" wrapText="1"/>
      <protection hidden="1"/>
    </xf>
    <xf numFmtId="4" fontId="3" fillId="7" borderId="95" xfId="0" applyNumberFormat="1" applyFont="1" applyFill="1" applyBorder="1" applyAlignment="1" applyProtection="1">
      <alignment horizontal="center" vertical="center"/>
      <protection hidden="1"/>
    </xf>
    <xf numFmtId="0" fontId="3" fillId="0" borderId="195" xfId="0" applyFont="1" applyBorder="1" applyAlignment="1" applyProtection="1">
      <alignment horizontal="left" vertical="center" wrapText="1"/>
      <protection hidden="1"/>
    </xf>
    <xf numFmtId="0" fontId="3" fillId="0" borderId="96" xfId="0" applyFont="1" applyBorder="1" applyAlignment="1" applyProtection="1">
      <alignment horizontal="center" vertical="center" wrapText="1"/>
      <protection hidden="1"/>
    </xf>
    <xf numFmtId="0" fontId="3" fillId="0" borderId="159" xfId="0" applyFont="1" applyBorder="1" applyAlignment="1" applyProtection="1">
      <alignment horizontal="center" vertical="center" wrapText="1"/>
      <protection hidden="1"/>
    </xf>
    <xf numFmtId="0" fontId="19" fillId="0" borderId="96" xfId="0" applyFont="1" applyBorder="1" applyAlignment="1" applyProtection="1">
      <alignment horizontal="center" vertical="center"/>
      <protection hidden="1"/>
    </xf>
    <xf numFmtId="0" fontId="3" fillId="0" borderId="5" xfId="0" applyFont="1" applyBorder="1" applyAlignment="1" applyProtection="1">
      <alignment horizontal="left" vertical="center" wrapText="1"/>
      <protection hidden="1"/>
    </xf>
    <xf numFmtId="0" fontId="19" fillId="0" borderId="199" xfId="0" applyFont="1" applyBorder="1" applyAlignment="1" applyProtection="1">
      <alignment horizontal="center" vertical="center"/>
      <protection hidden="1"/>
    </xf>
    <xf numFmtId="4" fontId="3" fillId="0" borderId="190" xfId="0" applyNumberFormat="1" applyFont="1" applyBorder="1" applyAlignment="1" applyProtection="1">
      <alignment horizontal="center" vertical="center" wrapText="1"/>
      <protection hidden="1"/>
    </xf>
    <xf numFmtId="0" fontId="3" fillId="0" borderId="152" xfId="0" applyFont="1" applyBorder="1" applyAlignment="1" applyProtection="1">
      <alignment horizontal="center" vertical="center" wrapText="1"/>
      <protection hidden="1"/>
    </xf>
    <xf numFmtId="0" fontId="3" fillId="0" borderId="154" xfId="0" applyFont="1" applyBorder="1" applyAlignment="1" applyProtection="1">
      <alignment horizontal="left" vertical="center" wrapText="1"/>
      <protection hidden="1"/>
    </xf>
    <xf numFmtId="0" fontId="7" fillId="0" borderId="168" xfId="0" applyFont="1" applyBorder="1" applyAlignment="1" applyProtection="1">
      <alignment horizontal="centerContinuous"/>
      <protection hidden="1"/>
    </xf>
    <xf numFmtId="0" fontId="3" fillId="0" borderId="96" xfId="0" applyFont="1" applyBorder="1" applyAlignment="1" applyProtection="1">
      <alignment horizontal="left" vertical="center" wrapText="1"/>
      <protection hidden="1"/>
    </xf>
    <xf numFmtId="0" fontId="19" fillId="0" borderId="170" xfId="0" applyFont="1" applyBorder="1" applyAlignment="1" applyProtection="1">
      <alignment horizontal="center" vertical="center"/>
      <protection hidden="1"/>
    </xf>
    <xf numFmtId="0" fontId="3" fillId="0" borderId="98" xfId="0" applyFont="1" applyBorder="1" applyAlignment="1" applyProtection="1">
      <alignment horizontal="center" vertical="center" wrapText="1"/>
      <protection hidden="1"/>
    </xf>
    <xf numFmtId="0" fontId="3" fillId="0" borderId="116" xfId="0" applyFont="1" applyBorder="1" applyAlignment="1" applyProtection="1">
      <alignment horizontal="center" vertical="center" wrapText="1"/>
      <protection hidden="1"/>
    </xf>
    <xf numFmtId="0" fontId="19" fillId="0" borderId="98" xfId="0" applyFont="1" applyBorder="1" applyAlignment="1" applyProtection="1">
      <alignment horizontal="center" vertical="center"/>
      <protection hidden="1"/>
    </xf>
    <xf numFmtId="0" fontId="3" fillId="0" borderId="98" xfId="0" applyFont="1" applyBorder="1" applyAlignment="1" applyProtection="1">
      <alignment horizontal="left" vertical="center" wrapText="1"/>
      <protection hidden="1"/>
    </xf>
    <xf numFmtId="4" fontId="3" fillId="0" borderId="98" xfId="0" applyNumberFormat="1" applyFont="1" applyBorder="1" applyAlignment="1" applyProtection="1">
      <alignment horizontal="center" vertical="center"/>
      <protection hidden="1"/>
    </xf>
    <xf numFmtId="4" fontId="3" fillId="0" borderId="98" xfId="0" applyNumberFormat="1" applyFont="1" applyBorder="1" applyAlignment="1" applyProtection="1">
      <alignment horizontal="center" vertical="center" wrapText="1"/>
      <protection hidden="1"/>
    </xf>
    <xf numFmtId="0" fontId="19" fillId="0" borderId="160" xfId="0" applyFont="1" applyBorder="1" applyAlignment="1" applyProtection="1">
      <alignment horizontal="center" vertical="center"/>
      <protection hidden="1"/>
    </xf>
    <xf numFmtId="4" fontId="3" fillId="0" borderId="160" xfId="0" applyNumberFormat="1" applyFont="1" applyBorder="1" applyAlignment="1" applyProtection="1">
      <alignment horizontal="center" vertical="center"/>
      <protection hidden="1"/>
    </xf>
    <xf numFmtId="4" fontId="3" fillId="0" borderId="160" xfId="0" applyNumberFormat="1" applyFont="1" applyBorder="1" applyAlignment="1" applyProtection="1">
      <alignment horizontal="center" vertical="center" wrapText="1"/>
      <protection hidden="1"/>
    </xf>
    <xf numFmtId="0" fontId="3" fillId="0" borderId="120" xfId="0" applyFont="1" applyBorder="1" applyAlignment="1" applyProtection="1">
      <alignment horizontal="center" vertical="center" wrapText="1"/>
      <protection hidden="1"/>
    </xf>
    <xf numFmtId="4" fontId="3" fillId="0" borderId="120" xfId="0" applyNumberFormat="1" applyFont="1" applyBorder="1" applyAlignment="1" applyProtection="1">
      <alignment horizontal="center" vertical="center"/>
      <protection hidden="1"/>
    </xf>
    <xf numFmtId="4" fontId="3" fillId="0" borderId="118" xfId="0" applyNumberFormat="1" applyFont="1" applyBorder="1" applyAlignment="1" applyProtection="1">
      <alignment horizontal="center" vertical="center"/>
      <protection hidden="1"/>
    </xf>
    <xf numFmtId="0" fontId="7" fillId="0" borderId="115" xfId="0" applyFont="1" applyBorder="1" applyAlignment="1" applyProtection="1">
      <alignment horizontal="centerContinuous"/>
      <protection hidden="1"/>
    </xf>
    <xf numFmtId="0" fontId="3" fillId="0" borderId="201" xfId="0" applyFont="1" applyBorder="1" applyAlignment="1" applyProtection="1">
      <alignment horizontal="center" vertical="center" wrapText="1"/>
      <protection hidden="1"/>
    </xf>
    <xf numFmtId="4" fontId="3" fillId="7" borderId="210" xfId="0" applyNumberFormat="1" applyFont="1" applyFill="1" applyBorder="1" applyAlignment="1" applyProtection="1">
      <alignment horizontal="center" vertical="center"/>
      <protection hidden="1"/>
    </xf>
    <xf numFmtId="0" fontId="3" fillId="0" borderId="154" xfId="0" applyFont="1" applyBorder="1" applyAlignment="1" applyProtection="1">
      <alignment horizontal="center" vertical="center" wrapText="1"/>
      <protection hidden="1"/>
    </xf>
    <xf numFmtId="4" fontId="3" fillId="0" borderId="154" xfId="0" applyNumberFormat="1" applyFont="1" applyBorder="1" applyAlignment="1" applyProtection="1">
      <alignment horizontal="center" vertical="center" wrapText="1"/>
      <protection hidden="1"/>
    </xf>
    <xf numFmtId="0" fontId="3" fillId="0" borderId="223" xfId="0" applyFont="1" applyBorder="1" applyAlignment="1" applyProtection="1">
      <alignment horizontal="center" vertical="center" wrapText="1"/>
      <protection hidden="1"/>
    </xf>
    <xf numFmtId="49" fontId="3" fillId="0" borderId="157" xfId="0" applyNumberFormat="1" applyFont="1" applyBorder="1" applyAlignment="1" applyProtection="1">
      <alignment horizontal="center" vertical="center" wrapText="1"/>
      <protection hidden="1"/>
    </xf>
    <xf numFmtId="49" fontId="19" fillId="0" borderId="166" xfId="0" applyNumberFormat="1" applyFont="1" applyBorder="1" applyAlignment="1" applyProtection="1">
      <alignment horizontal="center" vertical="center" wrapText="1"/>
      <protection hidden="1"/>
    </xf>
    <xf numFmtId="0" fontId="3" fillId="0" borderId="166" xfId="0" applyFont="1" applyBorder="1" applyAlignment="1" applyProtection="1">
      <alignment horizontal="left" vertical="center" wrapText="1"/>
      <protection hidden="1"/>
    </xf>
    <xf numFmtId="4" fontId="3" fillId="0" borderId="166" xfId="0" applyNumberFormat="1" applyFont="1" applyBorder="1" applyAlignment="1" applyProtection="1">
      <alignment horizontal="center" vertical="center"/>
      <protection hidden="1"/>
    </xf>
    <xf numFmtId="4" fontId="3" fillId="0" borderId="166" xfId="0" applyNumberFormat="1" applyFont="1" applyBorder="1" applyAlignment="1" applyProtection="1">
      <alignment horizontal="center" vertical="center" wrapText="1"/>
      <protection hidden="1"/>
    </xf>
    <xf numFmtId="4" fontId="3" fillId="0" borderId="222" xfId="0" applyNumberFormat="1" applyFont="1" applyBorder="1" applyAlignment="1" applyProtection="1">
      <alignment horizontal="center" vertical="center"/>
      <protection hidden="1"/>
    </xf>
    <xf numFmtId="0" fontId="3" fillId="0" borderId="189" xfId="0" applyFont="1" applyBorder="1" applyAlignment="1" applyProtection="1">
      <alignment horizontal="center" vertical="center" wrapText="1"/>
      <protection hidden="1"/>
    </xf>
    <xf numFmtId="0" fontId="19" fillId="0" borderId="99" xfId="0" applyFont="1" applyBorder="1" applyAlignment="1" applyProtection="1">
      <alignment horizontal="center" vertical="center"/>
      <protection hidden="1"/>
    </xf>
    <xf numFmtId="0" fontId="3" fillId="0" borderId="99" xfId="0" applyFont="1" applyBorder="1" applyAlignment="1" applyProtection="1">
      <alignment horizontal="left" vertical="center" wrapText="1"/>
      <protection hidden="1"/>
    </xf>
    <xf numFmtId="0" fontId="19" fillId="0" borderId="120" xfId="0" applyFont="1" applyBorder="1" applyAlignment="1" applyProtection="1">
      <alignment horizontal="center" vertical="center"/>
      <protection hidden="1"/>
    </xf>
    <xf numFmtId="10" fontId="29" fillId="0" borderId="178" xfId="0" applyNumberFormat="1" applyFont="1" applyBorder="1" applyAlignment="1" applyProtection="1">
      <alignment horizontal="center" vertical="center" wrapText="1"/>
      <protection hidden="1"/>
    </xf>
    <xf numFmtId="0" fontId="3" fillId="0" borderId="230" xfId="0" applyFont="1" applyBorder="1" applyAlignment="1" applyProtection="1">
      <alignment horizontal="center" vertical="center" wrapText="1"/>
      <protection hidden="1"/>
    </xf>
    <xf numFmtId="166" fontId="6" fillId="3" borderId="68" xfId="0" applyNumberFormat="1" applyFont="1" applyFill="1" applyBorder="1" applyAlignment="1" applyProtection="1">
      <alignment horizontal="centerContinuous" vertical="center" wrapText="1"/>
      <protection hidden="1"/>
    </xf>
    <xf numFmtId="0" fontId="3" fillId="7" borderId="75" xfId="0" applyFont="1" applyFill="1" applyBorder="1" applyAlignment="1" applyProtection="1">
      <alignment horizontal="center" vertical="center" wrapText="1"/>
      <protection hidden="1"/>
    </xf>
    <xf numFmtId="0" fontId="3" fillId="7" borderId="24" xfId="0" applyFont="1" applyFill="1" applyBorder="1" applyAlignment="1" applyProtection="1">
      <alignment horizontal="center" vertical="center" wrapText="1"/>
      <protection hidden="1"/>
    </xf>
    <xf numFmtId="0" fontId="3" fillId="7" borderId="67" xfId="0" applyFont="1" applyFill="1" applyBorder="1" applyAlignment="1" applyProtection="1">
      <alignment horizontal="center" vertical="center"/>
      <protection hidden="1"/>
    </xf>
    <xf numFmtId="4" fontId="3" fillId="7" borderId="27" xfId="0" applyNumberFormat="1" applyFont="1" applyFill="1" applyBorder="1" applyAlignment="1" applyProtection="1">
      <alignment horizontal="center" vertical="center"/>
      <protection hidden="1"/>
    </xf>
    <xf numFmtId="4" fontId="3" fillId="0" borderId="89" xfId="0" applyNumberFormat="1" applyFont="1" applyBorder="1" applyAlignment="1" applyProtection="1">
      <alignment horizontal="center" vertical="center" wrapText="1"/>
      <protection hidden="1"/>
    </xf>
    <xf numFmtId="0" fontId="11" fillId="7" borderId="22" xfId="0" applyFont="1" applyFill="1" applyBorder="1" applyAlignment="1" applyProtection="1">
      <alignment horizontal="center" vertical="center" wrapText="1"/>
      <protection hidden="1"/>
    </xf>
    <xf numFmtId="0" fontId="11" fillId="7" borderId="22" xfId="0" applyFont="1" applyFill="1" applyBorder="1" applyAlignment="1" applyProtection="1">
      <alignment horizontal="left" vertical="center" wrapText="1"/>
      <protection hidden="1"/>
    </xf>
    <xf numFmtId="0" fontId="3" fillId="7" borderId="72" xfId="0" applyFont="1" applyFill="1" applyBorder="1" applyAlignment="1" applyProtection="1">
      <alignment horizontal="center" vertical="center" wrapText="1"/>
      <protection hidden="1"/>
    </xf>
    <xf numFmtId="0" fontId="3" fillId="7" borderId="76" xfId="0" applyFont="1" applyFill="1" applyBorder="1" applyAlignment="1" applyProtection="1">
      <alignment horizontal="center" vertical="center" wrapText="1"/>
      <protection hidden="1"/>
    </xf>
    <xf numFmtId="0" fontId="3" fillId="7" borderId="76" xfId="0" applyFont="1" applyFill="1" applyBorder="1" applyAlignment="1" applyProtection="1">
      <alignment horizontal="center" vertical="center"/>
      <protection hidden="1"/>
    </xf>
    <xf numFmtId="0" fontId="3" fillId="7" borderId="76" xfId="0" applyFont="1" applyFill="1" applyBorder="1" applyAlignment="1" applyProtection="1">
      <alignment horizontal="left" vertical="center" wrapText="1"/>
      <protection hidden="1"/>
    </xf>
    <xf numFmtId="4" fontId="3" fillId="0" borderId="76" xfId="0" applyNumberFormat="1" applyFont="1" applyBorder="1" applyAlignment="1" applyProtection="1">
      <alignment horizontal="center" vertical="center" wrapText="1"/>
      <protection hidden="1"/>
    </xf>
    <xf numFmtId="0" fontId="3" fillId="7" borderId="74" xfId="0" applyFont="1" applyFill="1" applyBorder="1" applyAlignment="1" applyProtection="1">
      <alignment horizontal="center" vertical="center" wrapText="1"/>
      <protection hidden="1"/>
    </xf>
    <xf numFmtId="0" fontId="3" fillId="7" borderId="26" xfId="0" applyFont="1" applyFill="1" applyBorder="1" applyAlignment="1" applyProtection="1">
      <alignment horizontal="center" vertical="center" wrapText="1"/>
      <protection hidden="1"/>
    </xf>
    <xf numFmtId="0" fontId="3" fillId="7" borderId="77" xfId="0" applyFont="1" applyFill="1" applyBorder="1" applyAlignment="1" applyProtection="1">
      <alignment horizontal="center" vertical="center"/>
      <protection hidden="1"/>
    </xf>
    <xf numFmtId="0" fontId="3" fillId="7" borderId="77" xfId="0" applyFont="1" applyFill="1" applyBorder="1" applyAlignment="1" applyProtection="1">
      <alignment horizontal="center" vertical="center" wrapText="1"/>
      <protection hidden="1"/>
    </xf>
    <xf numFmtId="4" fontId="3" fillId="0" borderId="78" xfId="0" applyNumberFormat="1" applyFont="1" applyBorder="1" applyAlignment="1" applyProtection="1">
      <alignment horizontal="center" vertical="center" wrapText="1"/>
      <protection hidden="1"/>
    </xf>
    <xf numFmtId="4" fontId="3" fillId="0" borderId="77" xfId="0" applyNumberFormat="1" applyFont="1" applyBorder="1" applyAlignment="1" applyProtection="1">
      <alignment horizontal="center" vertical="center" wrapText="1"/>
      <protection hidden="1"/>
    </xf>
    <xf numFmtId="0" fontId="3" fillId="7" borderId="174" xfId="0" applyFont="1" applyFill="1" applyBorder="1" applyAlignment="1" applyProtection="1">
      <alignment horizontal="center" vertical="center" wrapText="1"/>
      <protection hidden="1"/>
    </xf>
    <xf numFmtId="0" fontId="3" fillId="7" borderId="155" xfId="0" applyFont="1" applyFill="1" applyBorder="1" applyAlignment="1" applyProtection="1">
      <alignment horizontal="center" vertical="center" wrapText="1"/>
      <protection hidden="1"/>
    </xf>
    <xf numFmtId="4" fontId="3" fillId="0" borderId="85" xfId="0" applyNumberFormat="1" applyFont="1" applyBorder="1" applyAlignment="1" applyProtection="1">
      <alignment horizontal="center" vertical="center" wrapText="1"/>
      <protection hidden="1"/>
    </xf>
    <xf numFmtId="4" fontId="3" fillId="0" borderId="78" xfId="0" applyNumberFormat="1" applyFont="1" applyBorder="1" applyAlignment="1" applyProtection="1">
      <alignment horizontal="center" vertical="center"/>
      <protection hidden="1"/>
    </xf>
    <xf numFmtId="49" fontId="3" fillId="7" borderId="77" xfId="0" applyNumberFormat="1" applyFont="1" applyFill="1" applyBorder="1" applyAlignment="1" applyProtection="1">
      <alignment horizontal="center" vertical="center" wrapText="1"/>
      <protection hidden="1"/>
    </xf>
    <xf numFmtId="4" fontId="3" fillId="7" borderId="24" xfId="0" applyNumberFormat="1" applyFont="1" applyFill="1" applyBorder="1" applyAlignment="1" applyProtection="1">
      <alignment horizontal="center" vertical="center"/>
      <protection hidden="1"/>
    </xf>
    <xf numFmtId="49" fontId="3" fillId="7" borderId="24" xfId="0" applyNumberFormat="1" applyFont="1" applyFill="1" applyBorder="1" applyAlignment="1" applyProtection="1">
      <alignment horizontal="center" vertical="center"/>
      <protection hidden="1"/>
    </xf>
    <xf numFmtId="49" fontId="3" fillId="7" borderId="26" xfId="0" applyNumberFormat="1" applyFont="1" applyFill="1" applyBorder="1" applyAlignment="1" applyProtection="1">
      <alignment horizontal="center" vertical="center"/>
      <protection hidden="1"/>
    </xf>
    <xf numFmtId="49" fontId="3" fillId="7" borderId="214" xfId="0" applyNumberFormat="1" applyFont="1" applyFill="1" applyBorder="1" applyAlignment="1" applyProtection="1">
      <alignment horizontal="center" vertical="center"/>
      <protection hidden="1"/>
    </xf>
    <xf numFmtId="0" fontId="19" fillId="7" borderId="101" xfId="0" applyFont="1" applyFill="1" applyBorder="1" applyAlignment="1" applyProtection="1">
      <alignment horizontal="center" vertical="center"/>
      <protection hidden="1"/>
    </xf>
    <xf numFmtId="49" fontId="3" fillId="7" borderId="101" xfId="0" applyNumberFormat="1" applyFont="1" applyFill="1" applyBorder="1" applyAlignment="1" applyProtection="1">
      <alignment horizontal="center" vertical="center"/>
      <protection hidden="1"/>
    </xf>
    <xf numFmtId="0" fontId="3" fillId="7" borderId="101" xfId="0" applyFont="1" applyFill="1" applyBorder="1" applyAlignment="1" applyProtection="1">
      <alignment horizontal="left" vertical="center" wrapText="1"/>
      <protection hidden="1"/>
    </xf>
    <xf numFmtId="10" fontId="24" fillId="7" borderId="197" xfId="0" applyNumberFormat="1" applyFont="1" applyFill="1" applyBorder="1" applyAlignment="1" applyProtection="1">
      <alignment horizontal="center" vertical="center"/>
      <protection hidden="1"/>
    </xf>
    <xf numFmtId="49" fontId="3" fillId="7" borderId="161" xfId="0" applyNumberFormat="1" applyFont="1" applyFill="1" applyBorder="1" applyAlignment="1" applyProtection="1">
      <alignment horizontal="center" vertical="center"/>
      <protection hidden="1"/>
    </xf>
    <xf numFmtId="0" fontId="19" fillId="7" borderId="95" xfId="0" applyFont="1" applyFill="1" applyBorder="1" applyAlignment="1" applyProtection="1">
      <alignment horizontal="center" vertical="center"/>
      <protection hidden="1"/>
    </xf>
    <xf numFmtId="49" fontId="3" fillId="7" borderId="95" xfId="0" applyNumberFormat="1" applyFont="1" applyFill="1" applyBorder="1" applyAlignment="1" applyProtection="1">
      <alignment horizontal="center" vertical="center"/>
      <protection hidden="1"/>
    </xf>
    <xf numFmtId="0" fontId="3" fillId="7" borderId="95" xfId="0" applyFont="1" applyFill="1" applyBorder="1" applyAlignment="1" applyProtection="1">
      <alignment horizontal="left" vertical="center" wrapText="1"/>
      <protection hidden="1"/>
    </xf>
    <xf numFmtId="10" fontId="24" fillId="7" borderId="34" xfId="0" applyNumberFormat="1" applyFont="1" applyFill="1" applyBorder="1" applyAlignment="1" applyProtection="1">
      <alignment horizontal="center" vertical="center"/>
      <protection hidden="1"/>
    </xf>
    <xf numFmtId="49" fontId="3" fillId="7" borderId="211" xfId="0" applyNumberFormat="1" applyFont="1" applyFill="1" applyBorder="1" applyAlignment="1" applyProtection="1">
      <alignment horizontal="center" vertical="center"/>
      <protection hidden="1"/>
    </xf>
    <xf numFmtId="0" fontId="19" fillId="7" borderId="212" xfId="0" applyFont="1" applyFill="1" applyBorder="1" applyAlignment="1" applyProtection="1">
      <alignment horizontal="center" vertical="center"/>
      <protection hidden="1"/>
    </xf>
    <xf numFmtId="49" fontId="3" fillId="7" borderId="212" xfId="0" applyNumberFormat="1" applyFont="1" applyFill="1" applyBorder="1" applyAlignment="1" applyProtection="1">
      <alignment horizontal="center" vertical="center"/>
      <protection hidden="1"/>
    </xf>
    <xf numFmtId="0" fontId="3" fillId="7" borderId="212" xfId="0" applyFont="1" applyFill="1" applyBorder="1" applyAlignment="1" applyProtection="1">
      <alignment horizontal="left" vertical="center" wrapText="1"/>
      <protection hidden="1"/>
    </xf>
    <xf numFmtId="4" fontId="3" fillId="7" borderId="212" xfId="0" applyNumberFormat="1" applyFont="1" applyFill="1" applyBorder="1" applyAlignment="1" applyProtection="1">
      <alignment horizontal="center" vertical="center"/>
      <protection hidden="1"/>
    </xf>
    <xf numFmtId="4" fontId="3" fillId="0" borderId="212" xfId="0" applyNumberFormat="1" applyFont="1" applyBorder="1" applyAlignment="1" applyProtection="1">
      <alignment horizontal="center" vertical="center" wrapText="1"/>
      <protection hidden="1"/>
    </xf>
    <xf numFmtId="0" fontId="19" fillId="7" borderId="76" xfId="0" applyFont="1" applyFill="1" applyBorder="1" applyAlignment="1" applyProtection="1">
      <alignment horizontal="center" vertical="center"/>
      <protection hidden="1"/>
    </xf>
    <xf numFmtId="49" fontId="3" fillId="7" borderId="76" xfId="0" applyNumberFormat="1" applyFont="1" applyFill="1" applyBorder="1" applyAlignment="1" applyProtection="1">
      <alignment horizontal="center" vertical="center"/>
      <protection hidden="1"/>
    </xf>
    <xf numFmtId="0" fontId="19" fillId="7" borderId="79" xfId="0" applyFont="1" applyFill="1" applyBorder="1" applyAlignment="1" applyProtection="1">
      <alignment horizontal="center" vertical="center"/>
      <protection hidden="1"/>
    </xf>
    <xf numFmtId="49" fontId="3" fillId="7" borderId="79" xfId="0" applyNumberFormat="1" applyFont="1" applyFill="1" applyBorder="1" applyAlignment="1" applyProtection="1">
      <alignment horizontal="center" vertical="center"/>
      <protection hidden="1"/>
    </xf>
    <xf numFmtId="0" fontId="3" fillId="7" borderId="79" xfId="0" applyFont="1" applyFill="1" applyBorder="1" applyAlignment="1" applyProtection="1">
      <alignment horizontal="left" vertical="center" wrapText="1"/>
      <protection hidden="1"/>
    </xf>
    <xf numFmtId="10" fontId="29" fillId="7" borderId="18" xfId="0" applyNumberFormat="1" applyFont="1" applyFill="1" applyBorder="1" applyAlignment="1" applyProtection="1">
      <alignment horizontal="center" vertical="center" wrapText="1"/>
      <protection hidden="1"/>
    </xf>
    <xf numFmtId="0" fontId="19" fillId="7" borderId="67" xfId="0" applyFont="1" applyFill="1" applyBorder="1" applyAlignment="1" applyProtection="1">
      <alignment horizontal="center" vertical="center"/>
      <protection hidden="1"/>
    </xf>
    <xf numFmtId="0" fontId="19" fillId="7" borderId="77" xfId="0" applyFont="1" applyFill="1" applyBorder="1" applyAlignment="1" applyProtection="1">
      <alignment horizontal="center" vertical="center"/>
      <protection hidden="1"/>
    </xf>
    <xf numFmtId="4" fontId="3" fillId="7" borderId="78" xfId="0" applyNumberFormat="1" applyFont="1" applyFill="1" applyBorder="1" applyAlignment="1" applyProtection="1">
      <alignment horizontal="center" vertical="center"/>
      <protection hidden="1"/>
    </xf>
    <xf numFmtId="0" fontId="19" fillId="7" borderId="78" xfId="0" applyFont="1" applyFill="1" applyBorder="1" applyAlignment="1" applyProtection="1">
      <alignment horizontal="center" vertical="center"/>
      <protection hidden="1"/>
    </xf>
    <xf numFmtId="0" fontId="3" fillId="7" borderId="77" xfId="0" applyFont="1" applyFill="1" applyBorder="1" applyAlignment="1" applyProtection="1">
      <alignment horizontal="left" vertical="center" wrapText="1"/>
      <protection hidden="1"/>
    </xf>
    <xf numFmtId="0" fontId="19" fillId="7" borderId="121" xfId="0" applyFont="1" applyFill="1" applyBorder="1" applyAlignment="1" applyProtection="1">
      <alignment horizontal="center" vertical="center"/>
      <protection hidden="1"/>
    </xf>
    <xf numFmtId="10" fontId="29" fillId="7" borderId="86" xfId="0" applyNumberFormat="1" applyFont="1" applyFill="1" applyBorder="1" applyAlignment="1" applyProtection="1">
      <alignment horizontal="center" vertical="center" wrapText="1"/>
      <protection hidden="1"/>
    </xf>
    <xf numFmtId="49" fontId="3" fillId="7" borderId="77" xfId="0" applyNumberFormat="1" applyFont="1" applyFill="1" applyBorder="1" applyAlignment="1" applyProtection="1">
      <alignment horizontal="center" vertical="center"/>
      <protection hidden="1"/>
    </xf>
    <xf numFmtId="49" fontId="3" fillId="7" borderId="27" xfId="0" applyNumberFormat="1" applyFont="1" applyFill="1" applyBorder="1" applyAlignment="1" applyProtection="1">
      <alignment horizontal="center" vertical="center"/>
      <protection hidden="1"/>
    </xf>
    <xf numFmtId="0" fontId="3" fillId="7" borderId="73" xfId="0" applyFont="1" applyFill="1" applyBorder="1" applyAlignment="1" applyProtection="1">
      <alignment horizontal="left" vertical="center" wrapText="1"/>
      <protection hidden="1"/>
    </xf>
    <xf numFmtId="49" fontId="3" fillId="7" borderId="78" xfId="0" applyNumberFormat="1" applyFont="1" applyFill="1" applyBorder="1" applyAlignment="1" applyProtection="1">
      <alignment horizontal="center" vertical="center"/>
      <protection hidden="1"/>
    </xf>
    <xf numFmtId="0" fontId="19" fillId="7" borderId="221" xfId="0" applyFont="1" applyFill="1" applyBorder="1" applyAlignment="1" applyProtection="1">
      <alignment horizontal="center" vertical="center"/>
      <protection hidden="1"/>
    </xf>
    <xf numFmtId="0" fontId="3" fillId="7" borderId="191" xfId="0" applyFont="1" applyFill="1" applyBorder="1" applyAlignment="1" applyProtection="1">
      <alignment horizontal="left" vertical="center" wrapText="1"/>
      <protection hidden="1"/>
    </xf>
    <xf numFmtId="4" fontId="3" fillId="0" borderId="156" xfId="0" applyNumberFormat="1" applyFont="1" applyBorder="1" applyAlignment="1" applyProtection="1">
      <alignment horizontal="center" vertical="center" wrapText="1"/>
      <protection hidden="1"/>
    </xf>
    <xf numFmtId="49" fontId="3" fillId="7" borderId="121" xfId="0" applyNumberFormat="1" applyFont="1" applyFill="1" applyBorder="1" applyAlignment="1" applyProtection="1">
      <alignment horizontal="center" vertical="center"/>
      <protection hidden="1"/>
    </xf>
    <xf numFmtId="0" fontId="11" fillId="0" borderId="176" xfId="0" applyFont="1" applyBorder="1" applyAlignment="1" applyProtection="1">
      <alignment horizontal="centerContinuous" vertical="center"/>
      <protection hidden="1"/>
    </xf>
    <xf numFmtId="0" fontId="19" fillId="7" borderId="85" xfId="0" applyFont="1" applyFill="1" applyBorder="1" applyAlignment="1" applyProtection="1">
      <alignment horizontal="center" vertical="center"/>
      <protection hidden="1"/>
    </xf>
    <xf numFmtId="4" fontId="3" fillId="0" borderId="121" xfId="0" applyNumberFormat="1" applyFont="1" applyBorder="1" applyAlignment="1" applyProtection="1">
      <alignment horizontal="center" vertical="center" wrapText="1"/>
      <protection hidden="1"/>
    </xf>
    <xf numFmtId="49" fontId="3" fillId="7" borderId="215" xfId="0" applyNumberFormat="1" applyFont="1" applyFill="1" applyBorder="1" applyAlignment="1" applyProtection="1">
      <alignment horizontal="center" vertical="center"/>
      <protection hidden="1"/>
    </xf>
    <xf numFmtId="49" fontId="3" fillId="7" borderId="89" xfId="0" applyNumberFormat="1" applyFont="1" applyFill="1" applyBorder="1" applyAlignment="1" applyProtection="1">
      <alignment horizontal="center" vertical="center"/>
      <protection hidden="1"/>
    </xf>
    <xf numFmtId="0" fontId="19" fillId="7" borderId="89" xfId="0" applyFont="1" applyFill="1" applyBorder="1" applyAlignment="1" applyProtection="1">
      <alignment horizontal="center" vertical="center"/>
      <protection hidden="1"/>
    </xf>
    <xf numFmtId="0" fontId="3" fillId="7" borderId="89" xfId="0" applyFont="1" applyFill="1" applyBorder="1" applyAlignment="1" applyProtection="1">
      <alignment horizontal="left" vertical="center" wrapText="1"/>
      <protection hidden="1"/>
    </xf>
    <xf numFmtId="4" fontId="3" fillId="7" borderId="89" xfId="0" applyNumberFormat="1" applyFont="1" applyFill="1" applyBorder="1" applyAlignment="1" applyProtection="1">
      <alignment horizontal="center" vertical="center"/>
      <protection hidden="1"/>
    </xf>
    <xf numFmtId="10" fontId="24" fillId="7" borderId="167" xfId="0" applyNumberFormat="1" applyFont="1" applyFill="1" applyBorder="1" applyAlignment="1" applyProtection="1">
      <alignment horizontal="center" vertical="center"/>
      <protection hidden="1"/>
    </xf>
    <xf numFmtId="49" fontId="3" fillId="7" borderId="81" xfId="0" applyNumberFormat="1" applyFont="1" applyFill="1" applyBorder="1" applyAlignment="1" applyProtection="1">
      <alignment horizontal="center" vertical="center"/>
      <protection hidden="1"/>
    </xf>
    <xf numFmtId="0" fontId="19" fillId="7" borderId="80" xfId="0" applyFont="1" applyFill="1" applyBorder="1" applyAlignment="1" applyProtection="1">
      <alignment horizontal="center" vertical="center"/>
      <protection hidden="1"/>
    </xf>
    <xf numFmtId="49" fontId="3" fillId="7" borderId="80" xfId="0" applyNumberFormat="1" applyFont="1" applyFill="1" applyBorder="1" applyAlignment="1" applyProtection="1">
      <alignment horizontal="center" vertical="center"/>
      <protection hidden="1"/>
    </xf>
    <xf numFmtId="49" fontId="3" fillId="7" borderId="24" xfId="0" applyNumberFormat="1" applyFont="1" applyFill="1" applyBorder="1" applyAlignment="1" applyProtection="1">
      <alignment horizontal="center" vertical="center" wrapText="1"/>
      <protection hidden="1"/>
    </xf>
    <xf numFmtId="0" fontId="3" fillId="0" borderId="20" xfId="0" applyFont="1" applyBorder="1" applyAlignment="1" applyProtection="1">
      <alignment horizontal="center" vertical="center"/>
      <protection hidden="1"/>
    </xf>
    <xf numFmtId="0" fontId="11" fillId="0" borderId="157" xfId="0" applyFont="1" applyBorder="1" applyAlignment="1" applyProtection="1">
      <alignment horizontal="centerContinuous" vertical="center"/>
      <protection hidden="1"/>
    </xf>
    <xf numFmtId="0" fontId="7" fillId="0" borderId="157" xfId="0" applyFont="1" applyBorder="1" applyAlignment="1" applyProtection="1">
      <alignment horizontal="centerContinuous"/>
      <protection hidden="1"/>
    </xf>
    <xf numFmtId="0" fontId="11" fillId="0" borderId="157" xfId="0" applyFont="1" applyBorder="1" applyAlignment="1" applyProtection="1">
      <alignment horizontal="center" vertical="center" wrapText="1"/>
      <protection hidden="1"/>
    </xf>
    <xf numFmtId="0" fontId="11" fillId="0" borderId="157" xfId="0" applyFont="1" applyBorder="1" applyAlignment="1" applyProtection="1">
      <alignment horizontal="left" vertical="center" wrapText="1"/>
      <protection hidden="1"/>
    </xf>
    <xf numFmtId="166" fontId="11" fillId="0" borderId="158" xfId="0" applyNumberFormat="1" applyFont="1" applyBorder="1" applyAlignment="1" applyProtection="1">
      <alignment horizontal="centerContinuous" vertical="center"/>
      <protection hidden="1"/>
    </xf>
    <xf numFmtId="10" fontId="29" fillId="0" borderId="164" xfId="0" applyNumberFormat="1" applyFont="1" applyBorder="1" applyAlignment="1" applyProtection="1">
      <alignment horizontal="center" vertical="center" wrapText="1"/>
      <protection hidden="1"/>
    </xf>
    <xf numFmtId="10" fontId="24" fillId="0" borderId="165" xfId="0" applyNumberFormat="1" applyFont="1" applyBorder="1" applyAlignment="1" applyProtection="1">
      <alignment horizontal="center" vertical="center"/>
      <protection hidden="1"/>
    </xf>
    <xf numFmtId="10" fontId="29" fillId="3" borderId="182" xfId="0" applyNumberFormat="1" applyFont="1" applyFill="1" applyBorder="1" applyAlignment="1" applyProtection="1">
      <alignment horizontal="center" vertical="center" wrapText="1"/>
      <protection hidden="1"/>
    </xf>
    <xf numFmtId="10" fontId="29" fillId="0" borderId="183" xfId="0" applyNumberFormat="1" applyFont="1" applyBorder="1" applyAlignment="1" applyProtection="1">
      <alignment horizontal="center" vertical="center" wrapText="1"/>
      <protection hidden="1"/>
    </xf>
    <xf numFmtId="49" fontId="3" fillId="0" borderId="151" xfId="0" applyNumberFormat="1" applyFont="1" applyBorder="1" applyAlignment="1" applyProtection="1">
      <alignment horizontal="center" vertical="center"/>
      <protection hidden="1"/>
    </xf>
    <xf numFmtId="0" fontId="3" fillId="0" borderId="101" xfId="0" applyFont="1" applyBorder="1" applyAlignment="1" applyProtection="1">
      <alignment horizontal="left" vertical="top" wrapText="1"/>
      <protection hidden="1"/>
    </xf>
    <xf numFmtId="10" fontId="24" fillId="0" borderId="181" xfId="0" applyNumberFormat="1" applyFont="1" applyBorder="1" applyAlignment="1" applyProtection="1">
      <alignment horizontal="center" vertical="center" wrapText="1"/>
      <protection hidden="1"/>
    </xf>
    <xf numFmtId="49" fontId="3" fillId="0" borderId="161" xfId="0" applyNumberFormat="1" applyFont="1" applyBorder="1" applyAlignment="1" applyProtection="1">
      <alignment horizontal="center" vertical="center"/>
      <protection hidden="1"/>
    </xf>
    <xf numFmtId="0" fontId="3" fillId="0" borderId="95" xfId="0" applyFont="1" applyBorder="1" applyAlignment="1" applyProtection="1">
      <alignment horizontal="left" vertical="top" wrapText="1"/>
      <protection hidden="1"/>
    </xf>
    <xf numFmtId="0" fontId="3" fillId="0" borderId="96" xfId="0" applyFont="1" applyBorder="1" applyAlignment="1" applyProtection="1">
      <alignment horizontal="left" vertical="top" wrapText="1"/>
      <protection hidden="1"/>
    </xf>
    <xf numFmtId="0" fontId="19" fillId="0" borderId="117" xfId="0" applyFont="1" applyBorder="1" applyAlignment="1" applyProtection="1">
      <alignment horizontal="center" vertical="center"/>
      <protection hidden="1"/>
    </xf>
    <xf numFmtId="49" fontId="3" fillId="0" borderId="150" xfId="0" applyNumberFormat="1" applyFont="1" applyBorder="1" applyAlignment="1" applyProtection="1">
      <alignment horizontal="center" vertical="center"/>
      <protection hidden="1"/>
    </xf>
    <xf numFmtId="0" fontId="19" fillId="0" borderId="94" xfId="0" applyFont="1" applyBorder="1" applyAlignment="1" applyProtection="1">
      <alignment horizontal="center" vertical="center"/>
      <protection hidden="1"/>
    </xf>
    <xf numFmtId="0" fontId="3" fillId="0" borderId="93" xfId="0" applyFont="1" applyBorder="1" applyAlignment="1" applyProtection="1">
      <alignment horizontal="left" vertical="top" wrapText="1"/>
      <protection hidden="1"/>
    </xf>
    <xf numFmtId="49" fontId="3" fillId="0" borderId="122" xfId="0" applyNumberFormat="1" applyFont="1" applyBorder="1" applyAlignment="1" applyProtection="1">
      <alignment horizontal="center" vertical="center"/>
      <protection hidden="1"/>
    </xf>
    <xf numFmtId="0" fontId="3" fillId="0" borderId="94" xfId="0" applyFont="1" applyBorder="1" applyAlignment="1" applyProtection="1">
      <alignment horizontal="left" vertical="top" wrapText="1"/>
      <protection hidden="1"/>
    </xf>
    <xf numFmtId="49" fontId="3" fillId="0" borderId="169" xfId="0" applyNumberFormat="1" applyFont="1" applyBorder="1" applyAlignment="1" applyProtection="1">
      <alignment horizontal="center" vertical="center"/>
      <protection hidden="1"/>
    </xf>
    <xf numFmtId="49" fontId="3" fillId="0" borderId="175" xfId="0" applyNumberFormat="1" applyFont="1" applyBorder="1" applyAlignment="1" applyProtection="1">
      <alignment horizontal="center" vertical="center"/>
      <protection hidden="1"/>
    </xf>
    <xf numFmtId="10" fontId="29" fillId="0" borderId="34" xfId="0" applyNumberFormat="1" applyFont="1" applyBorder="1" applyAlignment="1" applyProtection="1">
      <alignment horizontal="center" vertical="center" wrapText="1"/>
      <protection hidden="1"/>
    </xf>
    <xf numFmtId="49" fontId="3" fillId="0" borderId="100" xfId="0" applyNumberFormat="1" applyFont="1" applyBorder="1" applyAlignment="1" applyProtection="1">
      <alignment horizontal="center" vertical="center"/>
      <protection hidden="1"/>
    </xf>
    <xf numFmtId="10" fontId="24" fillId="0" borderId="163" xfId="0" applyNumberFormat="1" applyFont="1" applyBorder="1" applyAlignment="1" applyProtection="1">
      <alignment horizontal="center" vertical="center" wrapText="1"/>
      <protection hidden="1"/>
    </xf>
    <xf numFmtId="10" fontId="24" fillId="0" borderId="28" xfId="0" applyNumberFormat="1" applyFont="1" applyBorder="1" applyAlignment="1" applyProtection="1">
      <alignment horizontal="center" vertical="center" wrapText="1"/>
      <protection hidden="1"/>
    </xf>
    <xf numFmtId="10" fontId="24" fillId="0" borderId="216" xfId="0" applyNumberFormat="1" applyFont="1" applyBorder="1" applyAlignment="1" applyProtection="1">
      <alignment horizontal="center" vertical="center" wrapText="1"/>
      <protection hidden="1"/>
    </xf>
    <xf numFmtId="10" fontId="24" fillId="0" borderId="25" xfId="0" applyNumberFormat="1" applyFont="1" applyBorder="1" applyAlignment="1" applyProtection="1">
      <alignment horizontal="center" vertical="center" wrapText="1"/>
      <protection hidden="1"/>
    </xf>
    <xf numFmtId="0" fontId="19" fillId="0" borderId="159" xfId="0" applyFont="1" applyBorder="1" applyAlignment="1" applyProtection="1">
      <alignment horizontal="center" vertical="center"/>
      <protection hidden="1"/>
    </xf>
    <xf numFmtId="0" fontId="3" fillId="0" borderId="154" xfId="0" applyFont="1" applyBorder="1" applyAlignment="1" applyProtection="1">
      <alignment horizontal="left" vertical="top" wrapText="1"/>
      <protection hidden="1"/>
    </xf>
    <xf numFmtId="4" fontId="3" fillId="7" borderId="85" xfId="0" applyNumberFormat="1" applyFont="1" applyFill="1" applyBorder="1" applyAlignment="1" applyProtection="1">
      <alignment horizontal="center" vertical="center"/>
      <protection hidden="1"/>
    </xf>
    <xf numFmtId="49" fontId="3" fillId="0" borderId="159" xfId="0" applyNumberFormat="1" applyFont="1" applyBorder="1" applyAlignment="1" applyProtection="1">
      <alignment horizontal="center" vertical="center" wrapText="1"/>
      <protection hidden="1"/>
    </xf>
    <xf numFmtId="0" fontId="3" fillId="0" borderId="170" xfId="0" applyFont="1" applyBorder="1" applyAlignment="1" applyProtection="1">
      <alignment horizontal="left" vertical="top" wrapText="1"/>
      <protection hidden="1"/>
    </xf>
    <xf numFmtId="4" fontId="3" fillId="0" borderId="177" xfId="0" applyNumberFormat="1" applyFont="1" applyBorder="1" applyAlignment="1" applyProtection="1">
      <alignment horizontal="center" vertical="center"/>
      <protection hidden="1"/>
    </xf>
    <xf numFmtId="49" fontId="3" fillId="0" borderId="153" xfId="0" applyNumberFormat="1" applyFont="1" applyBorder="1" applyAlignment="1" applyProtection="1">
      <alignment horizontal="center" vertical="center"/>
      <protection hidden="1"/>
    </xf>
    <xf numFmtId="4" fontId="3" fillId="7" borderId="177" xfId="0" applyNumberFormat="1" applyFont="1" applyFill="1" applyBorder="1" applyAlignment="1" applyProtection="1">
      <alignment horizontal="center" vertical="center"/>
      <protection hidden="1"/>
    </xf>
    <xf numFmtId="4" fontId="3" fillId="7" borderId="219" xfId="0" applyNumberFormat="1" applyFont="1" applyFill="1" applyBorder="1" applyAlignment="1" applyProtection="1">
      <alignment horizontal="center" vertical="center"/>
      <protection hidden="1"/>
    </xf>
    <xf numFmtId="4" fontId="3" fillId="7" borderId="220" xfId="0" applyNumberFormat="1" applyFont="1" applyFill="1" applyBorder="1" applyAlignment="1" applyProtection="1">
      <alignment horizontal="center" vertical="center"/>
      <protection hidden="1"/>
    </xf>
    <xf numFmtId="49" fontId="3" fillId="0" borderId="162" xfId="0" applyNumberFormat="1" applyFont="1" applyBorder="1" applyAlignment="1" applyProtection="1">
      <alignment horizontal="center" vertical="center"/>
      <protection hidden="1"/>
    </xf>
    <xf numFmtId="4" fontId="3" fillId="7" borderId="218" xfId="0" applyNumberFormat="1" applyFont="1" applyFill="1" applyBorder="1" applyAlignment="1" applyProtection="1">
      <alignment horizontal="center" vertical="center"/>
      <protection hidden="1"/>
    </xf>
    <xf numFmtId="49" fontId="3" fillId="0" borderId="179" xfId="0" applyNumberFormat="1" applyFont="1" applyBorder="1" applyAlignment="1" applyProtection="1">
      <alignment horizontal="center" vertical="center"/>
      <protection hidden="1"/>
    </xf>
    <xf numFmtId="0" fontId="19" fillId="7" borderId="96" xfId="0" applyFont="1" applyFill="1" applyBorder="1" applyAlignment="1" applyProtection="1">
      <alignment horizontal="center" vertical="center"/>
      <protection hidden="1"/>
    </xf>
    <xf numFmtId="0" fontId="3" fillId="7" borderId="159" xfId="0" applyFont="1" applyFill="1" applyBorder="1" applyAlignment="1" applyProtection="1">
      <alignment horizontal="center" vertical="center" wrapText="1"/>
      <protection hidden="1"/>
    </xf>
    <xf numFmtId="0" fontId="3" fillId="7" borderId="96" xfId="0" applyFont="1" applyFill="1" applyBorder="1" applyAlignment="1" applyProtection="1">
      <alignment horizontal="left" vertical="top" wrapText="1"/>
      <protection hidden="1"/>
    </xf>
    <xf numFmtId="4" fontId="3" fillId="7" borderId="96" xfId="0" applyNumberFormat="1" applyFont="1" applyFill="1" applyBorder="1" applyAlignment="1" applyProtection="1">
      <alignment horizontal="center" vertical="center" wrapText="1"/>
      <protection hidden="1"/>
    </xf>
    <xf numFmtId="4" fontId="3" fillId="7" borderId="226" xfId="0" applyNumberFormat="1" applyFont="1" applyFill="1" applyBorder="1" applyAlignment="1" applyProtection="1">
      <alignment horizontal="center" vertical="center"/>
      <protection hidden="1"/>
    </xf>
    <xf numFmtId="4" fontId="3" fillId="7" borderId="227" xfId="0" applyNumberFormat="1" applyFont="1" applyFill="1" applyBorder="1" applyAlignment="1" applyProtection="1">
      <alignment horizontal="center" vertical="center"/>
      <protection hidden="1"/>
    </xf>
    <xf numFmtId="0" fontId="19" fillId="7" borderId="159" xfId="0" applyFont="1" applyFill="1" applyBorder="1" applyAlignment="1" applyProtection="1">
      <alignment horizontal="center" vertical="center"/>
      <protection hidden="1"/>
    </xf>
    <xf numFmtId="10" fontId="24" fillId="0" borderId="84" xfId="0" applyNumberFormat="1" applyFont="1" applyBorder="1" applyAlignment="1" applyProtection="1">
      <alignment horizontal="center" vertical="center" wrapText="1"/>
      <protection hidden="1"/>
    </xf>
    <xf numFmtId="10" fontId="24" fillId="0" borderId="194" xfId="0" applyNumberFormat="1" applyFont="1" applyBorder="1" applyAlignment="1" applyProtection="1">
      <alignment horizontal="center" vertical="center" wrapText="1"/>
      <protection hidden="1"/>
    </xf>
    <xf numFmtId="10" fontId="24" fillId="0" borderId="34" xfId="0" applyNumberFormat="1" applyFont="1" applyBorder="1" applyAlignment="1" applyProtection="1">
      <alignment horizontal="center" vertical="center" wrapText="1"/>
      <protection hidden="1"/>
    </xf>
    <xf numFmtId="0" fontId="3" fillId="0" borderId="213" xfId="0" applyFont="1" applyBorder="1" applyAlignment="1" applyProtection="1">
      <alignment horizontal="left" vertical="top" wrapText="1"/>
      <protection hidden="1"/>
    </xf>
    <xf numFmtId="4" fontId="3" fillId="0" borderId="213" xfId="0" applyNumberFormat="1" applyFont="1" applyBorder="1" applyAlignment="1" applyProtection="1">
      <alignment horizontal="center" vertical="center" wrapText="1"/>
      <protection hidden="1"/>
    </xf>
    <xf numFmtId="0" fontId="19" fillId="0" borderId="228" xfId="0" applyFont="1" applyBorder="1" applyAlignment="1" applyProtection="1">
      <alignment horizontal="center" vertical="center"/>
      <protection hidden="1"/>
    </xf>
    <xf numFmtId="0" fontId="3" fillId="0" borderId="212" xfId="0" applyFont="1" applyBorder="1" applyAlignment="1" applyProtection="1">
      <alignment horizontal="center" vertical="center" wrapText="1"/>
      <protection hidden="1"/>
    </xf>
    <xf numFmtId="0" fontId="3" fillId="0" borderId="229" xfId="0" applyFont="1" applyBorder="1" applyAlignment="1" applyProtection="1">
      <alignment horizontal="left" vertical="top" wrapText="1"/>
      <protection hidden="1"/>
    </xf>
    <xf numFmtId="4" fontId="3" fillId="0" borderId="228" xfId="0" applyNumberFormat="1" applyFont="1" applyBorder="1" applyAlignment="1" applyProtection="1">
      <alignment horizontal="center" vertical="center"/>
      <protection hidden="1"/>
    </xf>
    <xf numFmtId="4" fontId="3" fillId="0" borderId="229" xfId="0" applyNumberFormat="1" applyFont="1" applyBorder="1" applyAlignment="1" applyProtection="1">
      <alignment horizontal="center" vertical="center" wrapText="1"/>
      <protection hidden="1"/>
    </xf>
    <xf numFmtId="49" fontId="3" fillId="0" borderId="211" xfId="0" applyNumberFormat="1" applyFont="1" applyBorder="1" applyAlignment="1" applyProtection="1">
      <alignment horizontal="center" vertical="center"/>
      <protection hidden="1"/>
    </xf>
    <xf numFmtId="0" fontId="3" fillId="0" borderId="229" xfId="0" applyFont="1" applyBorder="1" applyAlignment="1" applyProtection="1">
      <alignment horizontal="center" vertical="center"/>
      <protection hidden="1"/>
    </xf>
    <xf numFmtId="0" fontId="3" fillId="0" borderId="242" xfId="0" applyFont="1" applyBorder="1" applyAlignment="1" applyProtection="1">
      <alignment horizontal="center" vertical="center" wrapText="1"/>
      <protection hidden="1"/>
    </xf>
    <xf numFmtId="4" fontId="3" fillId="7" borderId="244" xfId="0" applyNumberFormat="1" applyFont="1" applyFill="1" applyBorder="1" applyAlignment="1" applyProtection="1">
      <alignment horizontal="center" vertical="center"/>
      <protection hidden="1"/>
    </xf>
    <xf numFmtId="0" fontId="11" fillId="0" borderId="239" xfId="0" applyFont="1" applyBorder="1" applyAlignment="1" applyProtection="1">
      <alignment horizontal="centerContinuous" vertical="center"/>
      <protection hidden="1"/>
    </xf>
    <xf numFmtId="0" fontId="7" fillId="0" borderId="240" xfId="0" applyFont="1" applyBorder="1" applyAlignment="1" applyProtection="1">
      <alignment horizontal="centerContinuous"/>
      <protection hidden="1"/>
    </xf>
    <xf numFmtId="0" fontId="11" fillId="0" borderId="241" xfId="0" applyFont="1" applyBorder="1" applyAlignment="1" applyProtection="1">
      <alignment horizontal="center" vertical="center" wrapText="1"/>
      <protection hidden="1"/>
    </xf>
    <xf numFmtId="0" fontId="11" fillId="0" borderId="241" xfId="0" applyFont="1" applyBorder="1" applyAlignment="1" applyProtection="1">
      <alignment horizontal="left" vertical="center" wrapText="1"/>
      <protection hidden="1"/>
    </xf>
    <xf numFmtId="49" fontId="3" fillId="0" borderId="185" xfId="0" applyNumberFormat="1" applyFont="1" applyBorder="1" applyAlignment="1" applyProtection="1">
      <alignment horizontal="center" vertical="center"/>
      <protection hidden="1"/>
    </xf>
    <xf numFmtId="0" fontId="19" fillId="0" borderId="201" xfId="0" applyFont="1" applyBorder="1" applyAlignment="1" applyProtection="1">
      <alignment horizontal="center" vertical="center"/>
      <protection hidden="1"/>
    </xf>
    <xf numFmtId="0" fontId="3" fillId="0" borderId="201" xfId="0" applyFont="1" applyBorder="1" applyAlignment="1" applyProtection="1">
      <alignment horizontal="left" vertical="top" wrapText="1"/>
      <protection hidden="1"/>
    </xf>
    <xf numFmtId="10" fontId="24" fillId="0" borderId="245" xfId="0" applyNumberFormat="1" applyFont="1" applyBorder="1" applyAlignment="1" applyProtection="1">
      <alignment horizontal="center" vertical="center" wrapText="1"/>
      <protection hidden="1"/>
    </xf>
    <xf numFmtId="0" fontId="19" fillId="0" borderId="212" xfId="0" applyFont="1" applyBorder="1" applyAlignment="1" applyProtection="1">
      <alignment horizontal="center" vertical="center"/>
      <protection hidden="1"/>
    </xf>
    <xf numFmtId="0" fontId="3" fillId="0" borderId="212" xfId="0" applyFont="1" applyBorder="1" applyAlignment="1" applyProtection="1">
      <alignment horizontal="left" vertical="top" wrapText="1"/>
      <protection hidden="1"/>
    </xf>
    <xf numFmtId="4" fontId="3" fillId="0" borderId="212" xfId="0" applyNumberFormat="1" applyFont="1" applyBorder="1" applyAlignment="1" applyProtection="1">
      <alignment horizontal="center" vertical="center"/>
      <protection hidden="1"/>
    </xf>
    <xf numFmtId="0" fontId="43" fillId="8" borderId="35" xfId="0" applyFont="1" applyFill="1" applyBorder="1" applyAlignment="1" applyProtection="1">
      <alignment vertical="center"/>
      <protection hidden="1"/>
    </xf>
    <xf numFmtId="0" fontId="43" fillId="8" borderId="10" xfId="0" applyFont="1" applyFill="1" applyBorder="1" applyAlignment="1" applyProtection="1">
      <alignment horizontal="left" vertical="center"/>
      <protection hidden="1"/>
    </xf>
    <xf numFmtId="0" fontId="43" fillId="8" borderId="10" xfId="0" applyFont="1" applyFill="1" applyBorder="1" applyAlignment="1" applyProtection="1">
      <alignment horizontal="center" vertical="center"/>
      <protection hidden="1"/>
    </xf>
    <xf numFmtId="4" fontId="43" fillId="8" borderId="12" xfId="0" applyNumberFormat="1" applyFont="1" applyFill="1" applyBorder="1" applyAlignment="1" applyProtection="1">
      <alignment horizontal="center" vertical="center"/>
      <protection hidden="1"/>
    </xf>
    <xf numFmtId="43" fontId="43" fillId="8" borderId="9" xfId="0" applyNumberFormat="1" applyFont="1" applyFill="1" applyBorder="1" applyAlignment="1" applyProtection="1">
      <alignment horizontal="center" vertical="center"/>
      <protection hidden="1"/>
    </xf>
    <xf numFmtId="43" fontId="43" fillId="8" borderId="11" xfId="0" applyNumberFormat="1" applyFont="1" applyFill="1" applyBorder="1" applyAlignment="1" applyProtection="1">
      <alignment horizontal="center" vertical="center"/>
      <protection hidden="1"/>
    </xf>
    <xf numFmtId="0" fontId="44" fillId="9" borderId="36" xfId="0" applyFont="1" applyFill="1" applyBorder="1" applyProtection="1">
      <protection hidden="1"/>
    </xf>
    <xf numFmtId="9" fontId="43" fillId="8" borderId="12" xfId="0" applyNumberFormat="1" applyFont="1" applyFill="1" applyBorder="1" applyAlignment="1" applyProtection="1">
      <alignment horizontal="center" vertical="center" wrapText="1"/>
      <protection hidden="1"/>
    </xf>
    <xf numFmtId="0" fontId="21" fillId="0" borderId="38" xfId="20" applyFont="1" applyBorder="1" applyAlignment="1" applyProtection="1">
      <alignment horizontal="center" vertical="center" wrapText="1"/>
      <protection hidden="1"/>
    </xf>
    <xf numFmtId="0" fontId="0" fillId="0" borderId="5" xfId="0" applyBorder="1" applyProtection="1">
      <protection hidden="1"/>
    </xf>
    <xf numFmtId="4" fontId="0" fillId="0" borderId="5" xfId="0" applyNumberFormat="1" applyBorder="1" applyAlignment="1" applyProtection="1">
      <alignment horizontal="center"/>
      <protection hidden="1"/>
    </xf>
    <xf numFmtId="0" fontId="24" fillId="0" borderId="5" xfId="0" applyFont="1" applyBorder="1" applyAlignment="1" applyProtection="1">
      <alignment horizontal="center" vertical="center"/>
      <protection hidden="1"/>
    </xf>
    <xf numFmtId="4" fontId="7" fillId="11" borderId="20" xfId="0" applyNumberFormat="1" applyFont="1" applyFill="1" applyBorder="1" applyAlignment="1" applyProtection="1">
      <alignment horizontal="center" vertical="center"/>
      <protection locked="0"/>
    </xf>
    <xf numFmtId="4" fontId="7" fillId="11" borderId="26" xfId="0" applyNumberFormat="1" applyFont="1" applyFill="1" applyBorder="1" applyAlignment="1" applyProtection="1">
      <alignment horizontal="center" vertical="center"/>
      <protection locked="0"/>
    </xf>
    <xf numFmtId="4" fontId="7" fillId="11" borderId="73" xfId="0" applyNumberFormat="1" applyFont="1" applyFill="1" applyBorder="1" applyAlignment="1" applyProtection="1">
      <alignment horizontal="center" vertical="center"/>
      <protection locked="0"/>
    </xf>
    <xf numFmtId="4" fontId="7" fillId="11" borderId="80" xfId="0" applyNumberFormat="1" applyFont="1" applyFill="1" applyBorder="1" applyAlignment="1" applyProtection="1">
      <alignment horizontal="center" vertical="center"/>
      <protection locked="0"/>
    </xf>
    <xf numFmtId="4" fontId="7" fillId="11" borderId="202" xfId="0" applyNumberFormat="1" applyFont="1" applyFill="1" applyBorder="1" applyAlignment="1" applyProtection="1">
      <alignment horizontal="center" vertical="center"/>
      <protection locked="0"/>
    </xf>
    <xf numFmtId="4" fontId="7" fillId="11" borderId="217" xfId="0" applyNumberFormat="1" applyFont="1" applyFill="1" applyBorder="1" applyAlignment="1" applyProtection="1">
      <alignment horizontal="center" vertical="center"/>
      <protection locked="0"/>
    </xf>
    <xf numFmtId="4" fontId="7" fillId="11" borderId="77" xfId="0" applyNumberFormat="1" applyFont="1" applyFill="1" applyBorder="1" applyAlignment="1" applyProtection="1">
      <alignment horizontal="center" vertical="center"/>
      <protection locked="0"/>
    </xf>
    <xf numFmtId="4" fontId="7" fillId="11" borderId="101" xfId="0" applyNumberFormat="1" applyFont="1" applyFill="1" applyBorder="1" applyAlignment="1" applyProtection="1">
      <alignment horizontal="center" vertical="center"/>
      <protection locked="0"/>
    </xf>
    <xf numFmtId="4" fontId="7" fillId="11" borderId="90" xfId="0" applyNumberFormat="1" applyFont="1" applyFill="1" applyBorder="1" applyAlignment="1" applyProtection="1">
      <alignment horizontal="center" vertical="center"/>
      <protection locked="0"/>
    </xf>
    <xf numFmtId="4" fontId="7" fillId="11" borderId="93" xfId="0" applyNumberFormat="1" applyFont="1" applyFill="1" applyBorder="1" applyAlignment="1" applyProtection="1">
      <alignment horizontal="center" vertical="center"/>
      <protection locked="0"/>
    </xf>
    <xf numFmtId="4" fontId="7" fillId="11" borderId="160" xfId="0" applyNumberFormat="1" applyFont="1" applyFill="1" applyBorder="1" applyAlignment="1" applyProtection="1">
      <alignment horizontal="center" vertical="center"/>
      <protection locked="0"/>
    </xf>
    <xf numFmtId="4" fontId="7" fillId="11" borderId="95" xfId="0" applyNumberFormat="1" applyFont="1" applyFill="1" applyBorder="1" applyAlignment="1" applyProtection="1">
      <alignment horizontal="center" vertical="center"/>
      <protection locked="0"/>
    </xf>
    <xf numFmtId="4" fontId="7" fillId="11" borderId="159" xfId="0" applyNumberFormat="1" applyFont="1" applyFill="1" applyBorder="1" applyAlignment="1" applyProtection="1">
      <alignment horizontal="center" vertical="center"/>
      <protection locked="0"/>
    </xf>
    <xf numFmtId="4" fontId="7" fillId="11" borderId="173" xfId="0" applyNumberFormat="1" applyFont="1" applyFill="1" applyBorder="1" applyAlignment="1" applyProtection="1">
      <alignment horizontal="center" vertical="center"/>
      <protection locked="0"/>
    </xf>
    <xf numFmtId="4" fontId="7" fillId="11" borderId="96" xfId="0" applyNumberFormat="1" applyFont="1" applyFill="1" applyBorder="1" applyAlignment="1" applyProtection="1">
      <alignment horizontal="center" vertical="center"/>
      <protection locked="0"/>
    </xf>
    <xf numFmtId="4" fontId="7" fillId="11" borderId="172" xfId="0" applyNumberFormat="1" applyFont="1" applyFill="1" applyBorder="1" applyAlignment="1" applyProtection="1">
      <alignment horizontal="center" vertical="center"/>
      <protection locked="0"/>
    </xf>
    <xf numFmtId="4" fontId="7" fillId="11" borderId="200" xfId="0" applyNumberFormat="1" applyFont="1" applyFill="1" applyBorder="1" applyAlignment="1" applyProtection="1">
      <alignment horizontal="center" vertical="center"/>
      <protection locked="0"/>
    </xf>
    <xf numFmtId="4" fontId="7" fillId="11" borderId="99" xfId="0" applyNumberFormat="1" applyFont="1" applyFill="1" applyBorder="1" applyAlignment="1" applyProtection="1">
      <alignment horizontal="center" vertical="center"/>
      <protection locked="0"/>
    </xf>
    <xf numFmtId="4" fontId="7" fillId="11" borderId="120" xfId="0" applyNumberFormat="1" applyFont="1" applyFill="1" applyBorder="1" applyAlignment="1" applyProtection="1">
      <alignment horizontal="center" vertical="center"/>
      <protection locked="0"/>
    </xf>
    <xf numFmtId="4" fontId="7" fillId="11" borderId="154" xfId="0" applyNumberFormat="1" applyFont="1" applyFill="1" applyBorder="1" applyAlignment="1" applyProtection="1">
      <alignment horizontal="center" vertical="center"/>
      <protection locked="0"/>
    </xf>
    <xf numFmtId="4" fontId="7" fillId="11" borderId="76" xfId="0" applyNumberFormat="1" applyFont="1" applyFill="1" applyBorder="1" applyAlignment="1" applyProtection="1">
      <alignment horizontal="center" vertical="center"/>
      <protection locked="0"/>
    </xf>
    <xf numFmtId="4" fontId="7" fillId="11" borderId="213" xfId="0" applyNumberFormat="1" applyFont="1" applyFill="1" applyBorder="1" applyAlignment="1" applyProtection="1">
      <alignment horizontal="center" vertical="center"/>
      <protection locked="0"/>
    </xf>
    <xf numFmtId="4" fontId="7" fillId="11" borderId="89" xfId="0" applyNumberFormat="1" applyFont="1" applyFill="1" applyBorder="1" applyAlignment="1" applyProtection="1">
      <alignment horizontal="center" vertical="center"/>
      <protection locked="0"/>
    </xf>
    <xf numFmtId="4" fontId="7" fillId="11" borderId="97" xfId="0" applyNumberFormat="1" applyFont="1" applyFill="1" applyBorder="1" applyAlignment="1" applyProtection="1">
      <alignment horizontal="center" vertical="center"/>
      <protection locked="0"/>
    </xf>
    <xf numFmtId="4" fontId="7" fillId="11" borderId="180" xfId="0" applyNumberFormat="1" applyFont="1" applyFill="1" applyBorder="1" applyAlignment="1" applyProtection="1">
      <alignment horizontal="center" vertical="center"/>
      <protection locked="0"/>
    </xf>
    <xf numFmtId="4" fontId="7" fillId="11" borderId="188" xfId="0" applyNumberFormat="1" applyFont="1" applyFill="1" applyBorder="1" applyAlignment="1" applyProtection="1">
      <alignment horizontal="center" vertical="center"/>
      <protection locked="0"/>
    </xf>
    <xf numFmtId="4" fontId="7" fillId="11" borderId="58" xfId="0" applyNumberFormat="1" applyFont="1" applyFill="1" applyBorder="1" applyAlignment="1" applyProtection="1">
      <alignment horizontal="center" vertical="center"/>
      <protection locked="0"/>
    </xf>
    <xf numFmtId="4" fontId="7" fillId="11" borderId="177" xfId="0" applyNumberFormat="1" applyFont="1" applyFill="1" applyBorder="1" applyAlignment="1" applyProtection="1">
      <alignment horizontal="center" vertical="center"/>
      <protection locked="0"/>
    </xf>
    <xf numFmtId="4" fontId="7" fillId="11" borderId="170" xfId="0" applyNumberFormat="1" applyFont="1" applyFill="1" applyBorder="1" applyAlignment="1" applyProtection="1">
      <alignment horizontal="center" vertical="center"/>
      <protection locked="0"/>
    </xf>
    <xf numFmtId="4" fontId="7" fillId="11" borderId="243" xfId="0" applyNumberFormat="1" applyFont="1" applyFill="1" applyBorder="1" applyAlignment="1" applyProtection="1">
      <alignment horizontal="center" vertical="center"/>
      <protection locked="0"/>
    </xf>
    <xf numFmtId="4" fontId="7" fillId="11" borderId="191" xfId="0" applyNumberFormat="1" applyFont="1" applyFill="1" applyBorder="1" applyAlignment="1" applyProtection="1">
      <alignment horizontal="center" vertical="center"/>
      <protection locked="0"/>
    </xf>
    <xf numFmtId="4" fontId="7" fillId="11" borderId="195" xfId="0" applyNumberFormat="1" applyFont="1" applyFill="1" applyBorder="1" applyAlignment="1" applyProtection="1">
      <alignment horizontal="center" vertical="center"/>
      <protection locked="0"/>
    </xf>
    <xf numFmtId="4" fontId="7" fillId="11" borderId="196" xfId="0" applyNumberFormat="1" applyFont="1" applyFill="1" applyBorder="1" applyAlignment="1" applyProtection="1">
      <alignment horizontal="center" vertical="center"/>
      <protection locked="0"/>
    </xf>
    <xf numFmtId="4" fontId="7" fillId="11" borderId="5" xfId="0" applyNumberFormat="1" applyFont="1" applyFill="1" applyBorder="1" applyAlignment="1" applyProtection="1">
      <alignment horizontal="center" vertical="center"/>
      <protection locked="0"/>
    </xf>
    <xf numFmtId="10" fontId="61" fillId="12" borderId="12" xfId="22" applyNumberFormat="1" applyFont="1" applyFill="1" applyBorder="1" applyAlignment="1" applyProtection="1">
      <alignment horizontal="center" vertical="center"/>
      <protection locked="0"/>
    </xf>
    <xf numFmtId="10" fontId="46" fillId="0" borderId="135" xfId="23" applyNumberFormat="1" applyFont="1" applyBorder="1" applyAlignment="1" applyProtection="1">
      <alignment horizontal="center" vertical="center"/>
      <protection locked="0"/>
    </xf>
    <xf numFmtId="10" fontId="46" fillId="0" borderId="144" xfId="23" applyNumberFormat="1" applyFont="1" applyBorder="1" applyAlignment="1" applyProtection="1">
      <alignment horizontal="center" vertical="center"/>
      <protection locked="0"/>
    </xf>
    <xf numFmtId="10" fontId="46" fillId="0" borderId="143" xfId="23" applyNumberFormat="1" applyFont="1" applyBorder="1" applyAlignment="1" applyProtection="1">
      <alignment horizontal="center" vertical="center"/>
      <protection locked="0"/>
    </xf>
    <xf numFmtId="10" fontId="46" fillId="0" borderId="129" xfId="23" applyNumberFormat="1" applyFont="1" applyBorder="1" applyAlignment="1" applyProtection="1">
      <alignment horizontal="center" vertical="center"/>
      <protection locked="0"/>
    </xf>
    <xf numFmtId="10" fontId="46" fillId="0" borderId="148" xfId="23" applyNumberFormat="1" applyFont="1" applyBorder="1" applyAlignment="1" applyProtection="1">
      <alignment horizontal="center" vertical="center"/>
      <protection locked="0"/>
    </xf>
    <xf numFmtId="10" fontId="46" fillId="0" borderId="146" xfId="23" applyNumberFormat="1" applyFont="1" applyBorder="1" applyAlignment="1" applyProtection="1">
      <alignment horizontal="center" vertical="center"/>
      <protection locked="0"/>
    </xf>
    <xf numFmtId="10" fontId="46" fillId="0" borderId="5" xfId="23" applyNumberFormat="1" applyFont="1" applyAlignment="1" applyProtection="1">
      <alignment horizontal="center" vertical="center"/>
      <protection locked="0"/>
    </xf>
    <xf numFmtId="10" fontId="46" fillId="0" borderId="136" xfId="23" applyNumberFormat="1" applyFont="1" applyBorder="1" applyAlignment="1" applyProtection="1">
      <alignment horizontal="center" vertical="center"/>
      <protection locked="0"/>
    </xf>
    <xf numFmtId="10" fontId="46" fillId="0" borderId="145" xfId="23" applyNumberFormat="1" applyFont="1" applyBorder="1" applyAlignment="1" applyProtection="1">
      <alignment horizontal="center" vertical="center"/>
      <protection locked="0"/>
    </xf>
    <xf numFmtId="10" fontId="46" fillId="0" borderId="133" xfId="23" applyNumberFormat="1" applyFont="1" applyBorder="1" applyAlignment="1" applyProtection="1">
      <alignment horizontal="center" vertical="center"/>
      <protection locked="0"/>
    </xf>
    <xf numFmtId="10" fontId="46" fillId="0" borderId="233" xfId="23" applyNumberFormat="1" applyFont="1" applyBorder="1" applyAlignment="1" applyProtection="1">
      <alignment horizontal="center" vertical="center"/>
      <protection locked="0"/>
    </xf>
    <xf numFmtId="10" fontId="46" fillId="0" borderId="232" xfId="23" applyNumberFormat="1" applyFont="1" applyBorder="1" applyAlignment="1" applyProtection="1">
      <alignment horizontal="center" vertical="center"/>
      <protection locked="0"/>
    </xf>
    <xf numFmtId="10" fontId="46" fillId="0" borderId="147" xfId="23" applyNumberFormat="1" applyFont="1" applyBorder="1" applyAlignment="1" applyProtection="1">
      <alignment horizontal="center" vertical="center"/>
      <protection locked="0"/>
    </xf>
    <xf numFmtId="10" fontId="46" fillId="0" borderId="234" xfId="23" applyNumberFormat="1" applyFont="1" applyBorder="1" applyAlignment="1" applyProtection="1">
      <alignment horizontal="center" vertical="center"/>
      <protection locked="0"/>
    </xf>
    <xf numFmtId="10" fontId="46" fillId="0" borderId="140" xfId="23" applyNumberFormat="1" applyFont="1" applyBorder="1" applyAlignment="1" applyProtection="1">
      <alignment horizontal="center" vertical="center"/>
      <protection locked="0"/>
    </xf>
    <xf numFmtId="10" fontId="46" fillId="0" borderId="231" xfId="23" applyNumberFormat="1" applyFont="1" applyBorder="1" applyAlignment="1" applyProtection="1">
      <alignment horizontal="center" vertical="center"/>
      <protection locked="0"/>
    </xf>
    <xf numFmtId="10" fontId="46" fillId="0" borderId="236" xfId="23" applyNumberFormat="1" applyFont="1" applyBorder="1" applyAlignment="1" applyProtection="1">
      <alignment horizontal="center" vertical="center"/>
      <protection locked="0"/>
    </xf>
    <xf numFmtId="10" fontId="46" fillId="0" borderId="235" xfId="23" applyNumberFormat="1" applyFont="1" applyBorder="1" applyAlignment="1" applyProtection="1">
      <alignment horizontal="center" vertical="center"/>
      <protection locked="0"/>
    </xf>
    <xf numFmtId="165" fontId="41" fillId="0" borderId="5" xfId="20" applyNumberFormat="1" applyFont="1" applyAlignment="1" applyProtection="1">
      <alignment horizontal="center" vertical="center" wrapText="1"/>
      <protection hidden="1"/>
    </xf>
    <xf numFmtId="0" fontId="0" fillId="0" borderId="60" xfId="0" applyBorder="1" applyProtection="1">
      <protection hidden="1"/>
    </xf>
    <xf numFmtId="0" fontId="0" fillId="0" borderId="0" xfId="0" applyProtection="1">
      <protection hidden="1"/>
    </xf>
    <xf numFmtId="166" fontId="41" fillId="0" borderId="5" xfId="20" applyNumberFormat="1" applyFont="1" applyAlignment="1" applyProtection="1">
      <alignment horizontal="center" vertical="center" wrapText="1"/>
      <protection hidden="1"/>
    </xf>
    <xf numFmtId="44" fontId="41" fillId="0" borderId="5" xfId="19" applyFont="1" applyFill="1" applyBorder="1" applyAlignment="1" applyProtection="1">
      <alignment horizontal="center" vertical="center" wrapText="1"/>
      <protection hidden="1"/>
    </xf>
    <xf numFmtId="0" fontId="41" fillId="0" borderId="62" xfId="20" applyFont="1" applyBorder="1" applyAlignment="1" applyProtection="1">
      <alignment horizontal="left" vertical="center" wrapText="1"/>
      <protection hidden="1"/>
    </xf>
    <xf numFmtId="0" fontId="41" fillId="0" borderId="65" xfId="20" applyFont="1" applyBorder="1" applyAlignment="1" applyProtection="1">
      <alignment horizontal="left" vertical="center" wrapText="1"/>
      <protection hidden="1"/>
    </xf>
    <xf numFmtId="0" fontId="3" fillId="0" borderId="69" xfId="0" applyFont="1" applyBorder="1" applyAlignment="1" applyProtection="1">
      <alignment vertical="center" wrapText="1"/>
      <protection hidden="1"/>
    </xf>
    <xf numFmtId="0" fontId="3" fillId="0" borderId="68" xfId="0" applyFont="1" applyBorder="1" applyAlignment="1" applyProtection="1">
      <alignment vertical="center" wrapText="1"/>
      <protection hidden="1"/>
    </xf>
    <xf numFmtId="0" fontId="3" fillId="0" borderId="68" xfId="0" applyFont="1" applyBorder="1" applyAlignment="1" applyProtection="1">
      <alignment horizontal="center" vertical="center" wrapText="1"/>
      <protection hidden="1"/>
    </xf>
    <xf numFmtId="4" fontId="3" fillId="0" borderId="68" xfId="0" applyNumberFormat="1" applyFont="1" applyBorder="1" applyAlignment="1" applyProtection="1">
      <alignment horizontal="center" vertical="center" wrapText="1"/>
      <protection hidden="1"/>
    </xf>
    <xf numFmtId="0" fontId="24" fillId="0" borderId="68" xfId="0" applyFont="1" applyBorder="1" applyAlignment="1" applyProtection="1">
      <alignment horizontal="center" vertical="center" wrapText="1"/>
      <protection hidden="1"/>
    </xf>
    <xf numFmtId="0" fontId="11" fillId="0" borderId="68" xfId="0" applyFont="1" applyBorder="1" applyAlignment="1" applyProtection="1">
      <alignment vertical="center" wrapText="1"/>
      <protection hidden="1"/>
    </xf>
    <xf numFmtId="0" fontId="11" fillId="0" borderId="5" xfId="0" applyFont="1" applyBorder="1" applyAlignment="1" applyProtection="1">
      <alignment vertical="center" wrapText="1"/>
      <protection hidden="1"/>
    </xf>
    <xf numFmtId="0" fontId="11" fillId="0" borderId="38" xfId="0" applyFont="1" applyBorder="1" applyAlignment="1" applyProtection="1">
      <alignment vertical="center" wrapText="1"/>
      <protection hidden="1"/>
    </xf>
    <xf numFmtId="0" fontId="3" fillId="0" borderId="38" xfId="21" applyFont="1" applyBorder="1" applyAlignment="1" applyProtection="1">
      <alignment horizontal="left" vertical="center" wrapText="1"/>
      <protection locked="0"/>
    </xf>
    <xf numFmtId="0" fontId="3" fillId="0" borderId="5" xfId="21" applyFont="1" applyAlignment="1" applyProtection="1">
      <alignment horizontal="center" vertical="center" wrapText="1"/>
      <protection locked="0"/>
    </xf>
    <xf numFmtId="165" fontId="10" fillId="0" borderId="5" xfId="21" applyNumberFormat="1" applyFont="1" applyAlignment="1" applyProtection="1">
      <alignment horizontal="center" vertical="center" wrapText="1"/>
      <protection locked="0"/>
    </xf>
    <xf numFmtId="0" fontId="0" fillId="0" borderId="5" xfId="20" applyFont="1" applyAlignment="1" applyProtection="1">
      <alignment horizontal="centerContinuous" vertical="center" wrapText="1"/>
      <protection locked="0"/>
    </xf>
    <xf numFmtId="0" fontId="3" fillId="0" borderId="5" xfId="21" applyFont="1" applyAlignment="1" applyProtection="1">
      <alignment horizontal="centerContinuous" vertical="center"/>
      <protection locked="0"/>
    </xf>
    <xf numFmtId="0" fontId="38" fillId="0" borderId="5" xfId="20" applyFont="1" applyAlignment="1" applyProtection="1">
      <alignment horizontal="centerContinuous" vertical="center"/>
      <protection locked="0"/>
    </xf>
    <xf numFmtId="0" fontId="39" fillId="0" borderId="5" xfId="20" applyFont="1" applyAlignment="1" applyProtection="1">
      <alignment horizontal="centerContinuous" vertical="center"/>
      <protection locked="0"/>
    </xf>
    <xf numFmtId="0" fontId="54" fillId="0" borderId="65" xfId="20" applyFont="1" applyBorder="1" applyAlignment="1" applyProtection="1">
      <alignment horizontal="left" vertical="center" wrapText="1"/>
      <protection hidden="1"/>
    </xf>
    <xf numFmtId="0" fontId="38" fillId="0" borderId="5" xfId="20" applyFont="1" applyAlignment="1" applyProtection="1">
      <alignment horizontal="left" vertical="center" wrapText="1"/>
      <protection hidden="1"/>
    </xf>
    <xf numFmtId="0" fontId="54" fillId="0" borderId="5" xfId="20" applyFont="1" applyAlignment="1" applyProtection="1">
      <alignment vertical="center" wrapText="1"/>
      <protection hidden="1"/>
    </xf>
    <xf numFmtId="166" fontId="46" fillId="11" borderId="5" xfId="24" applyFont="1" applyFill="1" applyAlignment="1" applyProtection="1">
      <alignment horizontal="left" vertical="center"/>
      <protection locked="0"/>
    </xf>
    <xf numFmtId="0" fontId="0" fillId="0" borderId="103" xfId="20" applyFont="1" applyBorder="1" applyAlignment="1" applyProtection="1">
      <alignment horizontal="center" vertical="center"/>
      <protection locked="0"/>
    </xf>
    <xf numFmtId="0" fontId="35" fillId="0" borderId="104" xfId="20" applyFont="1" applyBorder="1" applyAlignment="1" applyProtection="1">
      <alignment horizontal="center" vertical="center"/>
      <protection locked="0"/>
    </xf>
    <xf numFmtId="0" fontId="35" fillId="0" borderId="105" xfId="20" applyFont="1" applyBorder="1" applyAlignment="1" applyProtection="1">
      <alignment vertical="center"/>
      <protection locked="0"/>
    </xf>
    <xf numFmtId="0" fontId="7" fillId="0" borderId="5" xfId="23" applyProtection="1">
      <protection locked="0"/>
    </xf>
    <xf numFmtId="0" fontId="21" fillId="0" borderId="106" xfId="20" applyFont="1" applyBorder="1" applyAlignment="1" applyProtection="1">
      <alignment horizontal="center"/>
      <protection locked="0"/>
    </xf>
    <xf numFmtId="0" fontId="21" fillId="0" borderId="105" xfId="20" applyFont="1" applyBorder="1" applyProtection="1">
      <protection locked="0"/>
    </xf>
    <xf numFmtId="0" fontId="7" fillId="0" borderId="106" xfId="23" applyBorder="1" applyProtection="1">
      <protection locked="0"/>
    </xf>
    <xf numFmtId="0" fontId="7" fillId="0" borderId="105" xfId="23" applyBorder="1" applyProtection="1">
      <protection locked="0"/>
    </xf>
    <xf numFmtId="0" fontId="36" fillId="0" borderId="106" xfId="20" applyFont="1" applyBorder="1" applyAlignment="1" applyProtection="1">
      <alignment horizontal="center" vertical="center"/>
      <protection locked="0"/>
    </xf>
    <xf numFmtId="0" fontId="36" fillId="0" borderId="105" xfId="20" applyFont="1" applyBorder="1" applyAlignment="1" applyProtection="1">
      <alignment vertical="center"/>
      <protection locked="0"/>
    </xf>
    <xf numFmtId="0" fontId="58" fillId="0" borderId="5" xfId="20" applyFont="1" applyAlignment="1" applyProtection="1">
      <alignment vertical="center"/>
      <protection locked="0"/>
    </xf>
    <xf numFmtId="0" fontId="58" fillId="0" borderId="5" xfId="20" applyFont="1" applyAlignment="1" applyProtection="1">
      <alignment horizontal="center" vertical="center"/>
      <protection locked="0"/>
    </xf>
    <xf numFmtId="4" fontId="58" fillId="0" borderId="5" xfId="20" applyNumberFormat="1" applyFont="1" applyAlignment="1" applyProtection="1">
      <alignment horizontal="center" vertical="center"/>
      <protection locked="0"/>
    </xf>
    <xf numFmtId="0" fontId="7" fillId="0" borderId="62" xfId="23" applyBorder="1" applyProtection="1">
      <protection locked="0"/>
    </xf>
    <xf numFmtId="2" fontId="21" fillId="0" borderId="62" xfId="23" applyNumberFormat="1" applyFont="1" applyBorder="1" applyProtection="1">
      <protection locked="0"/>
    </xf>
    <xf numFmtId="0" fontId="7" fillId="0" borderId="62" xfId="23" applyBorder="1" applyAlignment="1" applyProtection="1">
      <alignment horizontal="left"/>
      <protection locked="0"/>
    </xf>
    <xf numFmtId="175" fontId="21" fillId="0" borderId="62" xfId="23" applyNumberFormat="1" applyFont="1" applyBorder="1" applyAlignment="1" applyProtection="1">
      <alignment vertical="center"/>
      <protection locked="0"/>
    </xf>
    <xf numFmtId="175" fontId="59" fillId="0" borderId="62" xfId="23" applyNumberFormat="1" applyFont="1" applyBorder="1" applyProtection="1">
      <protection locked="0"/>
    </xf>
    <xf numFmtId="175" fontId="59" fillId="0" borderId="5" xfId="23" applyNumberFormat="1" applyFont="1" applyProtection="1">
      <protection locked="0"/>
    </xf>
    <xf numFmtId="0" fontId="60" fillId="0" borderId="5" xfId="26" applyNumberFormat="1" applyFont="1" applyFill="1" applyBorder="1" applyAlignment="1" applyProtection="1">
      <alignment horizontal="left" vertical="center"/>
      <protection locked="0"/>
    </xf>
    <xf numFmtId="0" fontId="63" fillId="0" borderId="5" xfId="25" applyFont="1" applyBorder="1" applyAlignment="1" applyProtection="1">
      <alignment horizontal="center" vertical="center"/>
      <protection locked="0"/>
    </xf>
    <xf numFmtId="166" fontId="46" fillId="0" borderId="117" xfId="24" applyFont="1" applyBorder="1" applyAlignment="1" applyProtection="1">
      <alignment horizontal="left" vertical="center"/>
      <protection locked="0"/>
    </xf>
    <xf numFmtId="0" fontId="60" fillId="0" borderId="5" xfId="26" applyNumberFormat="1" applyFont="1" applyFill="1" applyBorder="1" applyAlignment="1" applyProtection="1">
      <alignment horizontal="center" vertical="center"/>
      <protection locked="0"/>
    </xf>
    <xf numFmtId="166" fontId="22" fillId="0" borderId="5" xfId="24" applyFont="1" applyAlignment="1" applyProtection="1">
      <alignment vertical="center"/>
      <protection locked="0"/>
    </xf>
    <xf numFmtId="0" fontId="63" fillId="11" borderId="5" xfId="26" applyNumberFormat="1" applyFont="1" applyFill="1" applyBorder="1" applyAlignment="1" applyProtection="1">
      <alignment horizontal="center" vertical="center"/>
      <protection locked="0"/>
    </xf>
    <xf numFmtId="0" fontId="63" fillId="0" borderId="157" xfId="25" applyFont="1" applyBorder="1" applyAlignment="1" applyProtection="1">
      <alignment horizontal="left" vertical="center" wrapText="1"/>
      <protection locked="0"/>
    </xf>
    <xf numFmtId="0" fontId="7" fillId="0" borderId="58" xfId="23" applyBorder="1" applyProtection="1">
      <protection locked="0"/>
    </xf>
    <xf numFmtId="0" fontId="62" fillId="0" borderId="87" xfId="25" applyFont="1" applyBorder="1" applyAlignment="1" applyProtection="1">
      <alignment horizontal="center" vertical="center"/>
      <protection locked="0"/>
    </xf>
    <xf numFmtId="0" fontId="62" fillId="0" borderId="113" xfId="25" applyFont="1" applyBorder="1" applyAlignment="1" applyProtection="1">
      <alignment horizontal="center" vertical="center"/>
      <protection locked="0"/>
    </xf>
    <xf numFmtId="0" fontId="63" fillId="0" borderId="113" xfId="25" applyFont="1" applyBorder="1" applyAlignment="1" applyProtection="1">
      <alignment vertical="center"/>
      <protection locked="0"/>
    </xf>
    <xf numFmtId="0" fontId="63" fillId="0" borderId="88" xfId="25" applyFont="1" applyBorder="1" applyAlignment="1" applyProtection="1">
      <alignment horizontal="center" vertical="center"/>
      <protection locked="0"/>
    </xf>
    <xf numFmtId="0" fontId="63" fillId="0" borderId="58" xfId="25" applyFont="1" applyBorder="1" applyAlignment="1" applyProtection="1">
      <alignment horizontal="center" vertical="center"/>
      <protection locked="0"/>
    </xf>
    <xf numFmtId="181" fontId="63" fillId="0" borderId="5" xfId="22" applyNumberFormat="1" applyFont="1" applyBorder="1" applyAlignment="1" applyProtection="1">
      <alignment horizontal="center" vertical="center"/>
      <protection locked="0"/>
    </xf>
    <xf numFmtId="181" fontId="63" fillId="0" borderId="5" xfId="22" applyNumberFormat="1" applyFont="1" applyBorder="1" applyAlignment="1" applyProtection="1">
      <alignment vertical="center"/>
      <protection locked="0"/>
    </xf>
    <xf numFmtId="0" fontId="63" fillId="0" borderId="117" xfId="25" applyFont="1" applyBorder="1" applyAlignment="1" applyProtection="1">
      <alignment horizontal="center" vertical="center"/>
      <protection locked="0"/>
    </xf>
    <xf numFmtId="0" fontId="7" fillId="0" borderId="118" xfId="23" applyBorder="1" applyProtection="1">
      <protection locked="0"/>
    </xf>
    <xf numFmtId="0" fontId="7" fillId="0" borderId="119" xfId="23" applyBorder="1" applyProtection="1">
      <protection locked="0"/>
    </xf>
    <xf numFmtId="0" fontId="7" fillId="0" borderId="120" xfId="23" applyBorder="1" applyProtection="1">
      <protection locked="0"/>
    </xf>
    <xf numFmtId="43" fontId="7" fillId="0" borderId="5" xfId="23" applyNumberFormat="1" applyProtection="1">
      <protection locked="0"/>
    </xf>
    <xf numFmtId="0" fontId="61" fillId="0" borderId="107" xfId="20" applyFont="1" applyBorder="1" applyAlignment="1" applyProtection="1">
      <alignment horizontal="left" vertical="center" wrapText="1"/>
      <protection hidden="1"/>
    </xf>
    <xf numFmtId="0" fontId="61" fillId="0" borderId="108" xfId="20" applyFont="1" applyBorder="1" applyAlignment="1" applyProtection="1">
      <alignment horizontal="left" vertical="center" wrapText="1"/>
      <protection hidden="1"/>
    </xf>
    <xf numFmtId="0" fontId="61" fillId="0" borderId="108" xfId="20" applyFont="1" applyBorder="1" applyAlignment="1" applyProtection="1">
      <alignment horizontal="left" vertical="center" wrapText="1"/>
      <protection hidden="1"/>
    </xf>
    <xf numFmtId="0" fontId="61" fillId="0" borderId="108" xfId="20" applyFont="1" applyBorder="1" applyAlignment="1" applyProtection="1">
      <alignment vertical="center" wrapText="1"/>
      <protection hidden="1"/>
    </xf>
    <xf numFmtId="0" fontId="46" fillId="0" borderId="109" xfId="23" applyFont="1" applyBorder="1" applyProtection="1">
      <protection hidden="1"/>
    </xf>
    <xf numFmtId="0" fontId="61" fillId="0" borderId="105" xfId="20" applyFont="1" applyBorder="1" applyAlignment="1" applyProtection="1">
      <alignment horizontal="left" vertical="center" wrapText="1"/>
      <protection hidden="1"/>
    </xf>
    <xf numFmtId="0" fontId="61" fillId="0" borderId="5" xfId="20" applyFont="1" applyAlignment="1" applyProtection="1">
      <alignment horizontal="left" vertical="center" wrapText="1"/>
      <protection hidden="1"/>
    </xf>
    <xf numFmtId="4" fontId="61" fillId="0" borderId="5" xfId="20" applyNumberFormat="1" applyFont="1" applyAlignment="1" applyProtection="1">
      <alignment horizontal="left" vertical="center" wrapText="1"/>
      <protection hidden="1"/>
    </xf>
    <xf numFmtId="0" fontId="46" fillId="0" borderId="63" xfId="23" applyFont="1" applyBorder="1" applyProtection="1">
      <protection hidden="1"/>
    </xf>
    <xf numFmtId="0" fontId="61" fillId="0" borderId="105" xfId="20" applyFont="1" applyBorder="1" applyAlignment="1" applyProtection="1">
      <alignment horizontal="left" vertical="center" wrapText="1"/>
      <protection hidden="1"/>
    </xf>
    <xf numFmtId="0" fontId="61" fillId="0" borderId="5" xfId="20" applyFont="1" applyAlignment="1" applyProtection="1">
      <alignment horizontal="left" vertical="center" wrapText="1"/>
      <protection hidden="1"/>
    </xf>
    <xf numFmtId="0" fontId="61" fillId="0" borderId="5" xfId="20" applyFont="1" applyAlignment="1" applyProtection="1">
      <alignment horizontal="left" vertical="center"/>
      <protection hidden="1"/>
    </xf>
    <xf numFmtId="0" fontId="61" fillId="0" borderId="5" xfId="23" applyFont="1" applyProtection="1">
      <protection hidden="1"/>
    </xf>
    <xf numFmtId="172" fontId="61" fillId="0" borderId="63" xfId="24" applyNumberFormat="1" applyFont="1" applyBorder="1" applyAlignment="1" applyProtection="1">
      <alignment horizontal="center" vertical="center" wrapText="1"/>
      <protection hidden="1"/>
    </xf>
    <xf numFmtId="0" fontId="46" fillId="0" borderId="5" xfId="23" applyFont="1" applyProtection="1">
      <protection hidden="1"/>
    </xf>
    <xf numFmtId="0" fontId="46" fillId="0" borderId="63" xfId="23" applyFont="1" applyBorder="1" applyAlignment="1" applyProtection="1">
      <alignment horizontal="left"/>
      <protection hidden="1"/>
    </xf>
    <xf numFmtId="0" fontId="61" fillId="0" borderId="5" xfId="20" applyFont="1" applyAlignment="1" applyProtection="1">
      <alignment vertical="center" wrapText="1"/>
      <protection hidden="1"/>
    </xf>
    <xf numFmtId="167" fontId="61" fillId="0" borderId="63" xfId="24" applyNumberFormat="1" applyFont="1" applyBorder="1" applyAlignment="1" applyProtection="1">
      <alignment horizontal="center" vertical="center"/>
      <protection hidden="1"/>
    </xf>
    <xf numFmtId="0" fontId="61" fillId="0" borderId="110" xfId="20" applyFont="1" applyBorder="1" applyAlignment="1" applyProtection="1">
      <alignment horizontal="left" vertical="center" wrapText="1"/>
      <protection hidden="1"/>
    </xf>
    <xf numFmtId="0" fontId="61" fillId="0" borderId="111" xfId="20" applyFont="1" applyBorder="1" applyAlignment="1" applyProtection="1">
      <alignment horizontal="left" vertical="center" wrapText="1"/>
      <protection hidden="1"/>
    </xf>
    <xf numFmtId="0" fontId="61" fillId="0" borderId="111" xfId="20" applyFont="1" applyBorder="1" applyAlignment="1" applyProtection="1">
      <alignment vertical="center" wrapText="1"/>
      <protection hidden="1"/>
    </xf>
    <xf numFmtId="176" fontId="61" fillId="0" borderId="112" xfId="24" applyNumberFormat="1" applyFont="1" applyBorder="1" applyAlignment="1" applyProtection="1">
      <alignment horizontal="center" vertical="center" wrapText="1"/>
      <protection hidden="1"/>
    </xf>
    <xf numFmtId="177" fontId="61" fillId="0" borderId="108" xfId="24" applyNumberFormat="1" applyFont="1" applyBorder="1" applyAlignment="1" applyProtection="1">
      <alignment horizontal="right" vertical="center" wrapText="1"/>
      <protection hidden="1"/>
    </xf>
    <xf numFmtId="49" fontId="62" fillId="0" borderId="87" xfId="25" applyNumberFormat="1" applyFont="1" applyBorder="1" applyAlignment="1" applyProtection="1">
      <alignment horizontal="center" vertical="center"/>
      <protection hidden="1"/>
    </xf>
    <xf numFmtId="49" fontId="62" fillId="0" borderId="113" xfId="25" applyNumberFormat="1" applyFont="1" applyBorder="1" applyAlignment="1" applyProtection="1">
      <alignment horizontal="center" vertical="center"/>
      <protection hidden="1"/>
    </xf>
    <xf numFmtId="49" fontId="62" fillId="0" borderId="88" xfId="25" applyNumberFormat="1" applyFont="1" applyBorder="1" applyAlignment="1" applyProtection="1">
      <alignment horizontal="center" vertical="center"/>
      <protection hidden="1"/>
    </xf>
    <xf numFmtId="49" fontId="62" fillId="0" borderId="114" xfId="25" applyNumberFormat="1" applyFont="1" applyBorder="1" applyAlignment="1" applyProtection="1">
      <alignment horizontal="centerContinuous" vertical="center"/>
      <protection hidden="1"/>
    </xf>
    <xf numFmtId="0" fontId="62" fillId="0" borderId="115" xfId="26" applyNumberFormat="1" applyFont="1" applyFill="1" applyBorder="1" applyAlignment="1" applyProtection="1">
      <alignment horizontal="left" vertical="center"/>
      <protection hidden="1"/>
    </xf>
    <xf numFmtId="0" fontId="62" fillId="0" borderId="115" xfId="26" applyNumberFormat="1" applyFont="1" applyFill="1" applyBorder="1" applyAlignment="1" applyProtection="1">
      <alignment horizontal="center" vertical="center"/>
      <protection hidden="1"/>
    </xf>
    <xf numFmtId="0" fontId="46" fillId="0" borderId="115" xfId="23" applyFont="1" applyBorder="1" applyProtection="1">
      <protection hidden="1"/>
    </xf>
    <xf numFmtId="166" fontId="62" fillId="0" borderId="115" xfId="26" applyNumberFormat="1" applyFont="1" applyFill="1" applyBorder="1" applyAlignment="1" applyProtection="1">
      <alignment horizontal="center" vertical="center"/>
      <protection hidden="1"/>
    </xf>
    <xf numFmtId="166" fontId="62" fillId="0" borderId="116" xfId="26" applyNumberFormat="1" applyFont="1" applyFill="1" applyBorder="1" applyAlignment="1" applyProtection="1">
      <alignment horizontal="center" vertical="center"/>
      <protection hidden="1"/>
    </xf>
    <xf numFmtId="49" fontId="62" fillId="0" borderId="58" xfId="25" applyNumberFormat="1" applyFont="1" applyBorder="1" applyAlignment="1" applyProtection="1">
      <alignment horizontal="center" vertical="center"/>
      <protection hidden="1"/>
    </xf>
    <xf numFmtId="0" fontId="62" fillId="0" borderId="5" xfId="26" applyNumberFormat="1" applyFont="1" applyFill="1" applyBorder="1" applyAlignment="1" applyProtection="1">
      <alignment horizontal="center" vertical="center"/>
      <protection hidden="1"/>
    </xf>
    <xf numFmtId="0" fontId="62" fillId="0" borderId="117" xfId="26" applyNumberFormat="1" applyFont="1" applyFill="1" applyBorder="1" applyAlignment="1" applyProtection="1">
      <alignment horizontal="center" vertical="center"/>
      <protection hidden="1"/>
    </xf>
    <xf numFmtId="49" fontId="62" fillId="0" borderId="58" xfId="25" applyNumberFormat="1" applyFont="1" applyBorder="1" applyAlignment="1" applyProtection="1">
      <alignment horizontal="centerContinuous" vertical="center"/>
      <protection hidden="1"/>
    </xf>
    <xf numFmtId="0" fontId="62" fillId="0" borderId="5" xfId="26" applyNumberFormat="1" applyFont="1" applyFill="1" applyBorder="1" applyAlignment="1" applyProtection="1">
      <alignment horizontal="centerContinuous" vertical="center"/>
      <protection hidden="1"/>
    </xf>
    <xf numFmtId="0" fontId="63" fillId="0" borderId="5" xfId="25" applyFont="1" applyBorder="1" applyAlignment="1" applyProtection="1">
      <alignment horizontal="center" vertical="center"/>
      <protection hidden="1"/>
    </xf>
    <xf numFmtId="0" fontId="63" fillId="0" borderId="5" xfId="25" applyFont="1" applyBorder="1" applyAlignment="1" applyProtection="1">
      <alignment horizontal="left" vertical="center" wrapText="1"/>
      <protection hidden="1"/>
    </xf>
    <xf numFmtId="0" fontId="63" fillId="0" borderId="5" xfId="26" applyNumberFormat="1" applyFont="1" applyFill="1" applyBorder="1" applyAlignment="1" applyProtection="1">
      <alignment horizontal="center" vertical="center"/>
      <protection hidden="1"/>
    </xf>
    <xf numFmtId="165" fontId="63" fillId="0" borderId="5" xfId="26" applyNumberFormat="1" applyFont="1" applyFill="1" applyBorder="1" applyAlignment="1" applyProtection="1">
      <alignment horizontal="center" vertical="center"/>
      <protection hidden="1"/>
    </xf>
    <xf numFmtId="166" fontId="46" fillId="0" borderId="117" xfId="24" applyFont="1" applyBorder="1" applyAlignment="1" applyProtection="1">
      <alignment horizontal="left" vertical="center"/>
      <protection hidden="1"/>
    </xf>
    <xf numFmtId="0" fontId="63" fillId="0" borderId="5" xfId="25" applyFont="1" applyBorder="1" applyAlignment="1" applyProtection="1">
      <alignment horizontal="left" vertical="center"/>
      <protection hidden="1"/>
    </xf>
    <xf numFmtId="49" fontId="62" fillId="0" borderId="118" xfId="25" applyNumberFormat="1" applyFont="1" applyBorder="1" applyAlignment="1" applyProtection="1">
      <alignment horizontal="left" vertical="center"/>
      <protection hidden="1"/>
    </xf>
    <xf numFmtId="0" fontId="62" fillId="0" borderId="119" xfId="26" applyNumberFormat="1" applyFont="1" applyFill="1" applyBorder="1" applyAlignment="1" applyProtection="1">
      <alignment horizontal="center" vertical="center"/>
      <protection hidden="1"/>
    </xf>
    <xf numFmtId="166" fontId="46" fillId="0" borderId="119" xfId="24" applyFont="1" applyBorder="1" applyAlignment="1" applyProtection="1">
      <alignment horizontal="left" vertical="center"/>
      <protection hidden="1"/>
    </xf>
    <xf numFmtId="166" fontId="62" fillId="0" borderId="120" xfId="26" applyNumberFormat="1" applyFont="1" applyFill="1" applyBorder="1" applyAlignment="1" applyProtection="1">
      <alignment horizontal="center" vertical="center"/>
      <protection hidden="1"/>
    </xf>
    <xf numFmtId="0" fontId="62" fillId="0" borderId="115" xfId="26" applyNumberFormat="1" applyFont="1" applyFill="1" applyBorder="1" applyAlignment="1" applyProtection="1">
      <alignment horizontal="left" vertical="center" wrapText="1"/>
      <protection hidden="1"/>
    </xf>
    <xf numFmtId="49" fontId="62" fillId="0" borderId="5" xfId="25" applyNumberFormat="1" applyFont="1" applyBorder="1" applyAlignment="1" applyProtection="1">
      <alignment horizontal="left" vertical="center"/>
      <protection hidden="1"/>
    </xf>
    <xf numFmtId="166" fontId="46" fillId="0" borderId="5" xfId="24" applyFont="1" applyAlignment="1" applyProtection="1">
      <alignment horizontal="left" vertical="center"/>
      <protection hidden="1"/>
    </xf>
    <xf numFmtId="166" fontId="62" fillId="0" borderId="5" xfId="26" applyNumberFormat="1" applyFont="1" applyFill="1" applyBorder="1" applyAlignment="1" applyProtection="1">
      <alignment horizontal="center" vertical="center"/>
      <protection hidden="1"/>
    </xf>
    <xf numFmtId="0" fontId="7" fillId="0" borderId="5" xfId="23" applyProtection="1">
      <protection hidden="1"/>
    </xf>
    <xf numFmtId="0" fontId="46" fillId="0" borderId="5" xfId="25" applyFont="1" applyBorder="1" applyAlignment="1" applyProtection="1">
      <alignment horizontal="left" vertical="center" wrapText="1"/>
      <protection hidden="1"/>
    </xf>
    <xf numFmtId="49" fontId="62" fillId="0" borderId="114" xfId="25" applyNumberFormat="1" applyFont="1" applyBorder="1" applyAlignment="1" applyProtection="1">
      <alignment horizontal="centerContinuous" vertical="center" wrapText="1"/>
      <protection hidden="1"/>
    </xf>
    <xf numFmtId="0" fontId="62" fillId="0" borderId="113" xfId="26" applyNumberFormat="1" applyFont="1" applyFill="1" applyBorder="1" applyAlignment="1" applyProtection="1">
      <alignment horizontal="center" vertical="center"/>
      <protection hidden="1"/>
    </xf>
    <xf numFmtId="166" fontId="62" fillId="0" borderId="113" xfId="26" applyNumberFormat="1" applyFont="1" applyFill="1" applyBorder="1" applyAlignment="1" applyProtection="1">
      <alignment horizontal="center" vertical="center"/>
      <protection hidden="1"/>
    </xf>
    <xf numFmtId="49" fontId="62" fillId="0" borderId="115" xfId="25" applyNumberFormat="1" applyFont="1" applyBorder="1" applyAlignment="1" applyProtection="1">
      <alignment horizontal="left" vertical="center"/>
      <protection hidden="1"/>
    </xf>
    <xf numFmtId="166" fontId="46" fillId="0" borderId="115" xfId="24" applyFont="1" applyBorder="1" applyAlignment="1" applyProtection="1">
      <alignment horizontal="left" vertical="center"/>
      <protection hidden="1"/>
    </xf>
    <xf numFmtId="166" fontId="62" fillId="0" borderId="117" xfId="26" applyNumberFormat="1" applyFont="1" applyFill="1" applyBorder="1" applyAlignment="1" applyProtection="1">
      <alignment horizontal="center" vertical="center"/>
      <protection hidden="1"/>
    </xf>
    <xf numFmtId="49" fontId="63" fillId="0" borderId="5" xfId="25" applyNumberFormat="1" applyFont="1" applyBorder="1" applyAlignment="1" applyProtection="1">
      <alignment horizontal="left" vertical="center"/>
      <protection hidden="1"/>
    </xf>
    <xf numFmtId="49" fontId="62" fillId="0" borderId="119" xfId="25" applyNumberFormat="1" applyFont="1" applyBorder="1" applyAlignment="1" applyProtection="1">
      <alignment horizontal="left" vertical="center"/>
      <protection hidden="1"/>
    </xf>
    <xf numFmtId="166" fontId="62" fillId="0" borderId="119" xfId="26" applyNumberFormat="1" applyFont="1" applyFill="1" applyBorder="1" applyAlignment="1" applyProtection="1">
      <alignment horizontal="center" vertical="center"/>
      <protection hidden="1"/>
    </xf>
  </cellXfs>
  <cellStyles count="30">
    <cellStyle name="Excel Built-in Normal" xfId="20" xr:uid="{00000000-0005-0000-0000-000000000000}"/>
    <cellStyle name="Moeda" xfId="19" builtinId="4"/>
    <cellStyle name="Moeda 2" xfId="24" xr:uid="{00000000-0005-0000-0000-000002000000}"/>
    <cellStyle name="Moeda 3" xfId="28" xr:uid="{00000000-0005-0000-0000-000003000000}"/>
    <cellStyle name="Normal" xfId="0" builtinId="0"/>
    <cellStyle name="Normal 10" xfId="27" xr:uid="{00000000-0005-0000-0000-000005000000}"/>
    <cellStyle name="Normal 2" xfId="1" xr:uid="{00000000-0005-0000-0000-000006000000}"/>
    <cellStyle name="Normal 2 2" xfId="4" xr:uid="{00000000-0005-0000-0000-000007000000}"/>
    <cellStyle name="Normal 2 3" xfId="7" xr:uid="{00000000-0005-0000-0000-000008000000}"/>
    <cellStyle name="Normal 2 4" xfId="23" xr:uid="{00000000-0005-0000-0000-000009000000}"/>
    <cellStyle name="Normal 3" xfId="3" xr:uid="{00000000-0005-0000-0000-00000A000000}"/>
    <cellStyle name="Normal 4" xfId="8" xr:uid="{00000000-0005-0000-0000-00000B000000}"/>
    <cellStyle name="Normal 5" xfId="9" xr:uid="{00000000-0005-0000-0000-00000C000000}"/>
    <cellStyle name="Normal 6" xfId="10" xr:uid="{00000000-0005-0000-0000-00000D000000}"/>
    <cellStyle name="Normal 6 2" xfId="16" xr:uid="{00000000-0005-0000-0000-00000E000000}"/>
    <cellStyle name="Normal 7" xfId="13" xr:uid="{00000000-0005-0000-0000-00000F000000}"/>
    <cellStyle name="Normal 8" xfId="14" xr:uid="{00000000-0005-0000-0000-000010000000}"/>
    <cellStyle name="Normal 9" xfId="21" xr:uid="{00000000-0005-0000-0000-000011000000}"/>
    <cellStyle name="Normal_11º MEDIÇÃO - vl real.rev2" xfId="25" xr:uid="{00000000-0005-0000-0000-000012000000}"/>
    <cellStyle name="Porcentagem" xfId="22" builtinId="5"/>
    <cellStyle name="Porcentagem 2" xfId="12" xr:uid="{00000000-0005-0000-0000-000014000000}"/>
    <cellStyle name="Porcentagem 2 2" xfId="18" xr:uid="{00000000-0005-0000-0000-000015000000}"/>
    <cellStyle name="Porcentagem 3" xfId="29" xr:uid="{00000000-0005-0000-0000-000016000000}"/>
    <cellStyle name="Separador de milhares_11º MEDIÇÃO - vl real.rev2 2" xfId="26" xr:uid="{00000000-0005-0000-0000-000017000000}"/>
    <cellStyle name="Vírgula 2" xfId="2" xr:uid="{00000000-0005-0000-0000-000018000000}"/>
    <cellStyle name="Vírgula 2 2" xfId="5" xr:uid="{00000000-0005-0000-0000-000019000000}"/>
    <cellStyle name="Vírgula 3" xfId="6" xr:uid="{00000000-0005-0000-0000-00001A000000}"/>
    <cellStyle name="Vírgula 4" xfId="11" xr:uid="{00000000-0005-0000-0000-00001B000000}"/>
    <cellStyle name="Vírgula 4 2" xfId="17" xr:uid="{00000000-0005-0000-0000-00001C000000}"/>
    <cellStyle name="Vírgula 5" xfId="15" xr:uid="{00000000-0005-0000-0000-00001D000000}"/>
  </cellStyles>
  <dxfs count="960">
    <dxf>
      <font>
        <color theme="1" tint="0.34998626667073579"/>
        <name val="Cambria"/>
        <scheme val="none"/>
      </font>
      <fill>
        <patternFill patternType="solid">
          <fgColor indexed="9"/>
          <bgColor theme="1" tint="0.34998626667073579"/>
        </patternFill>
      </fill>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1" tint="0.34998626667073579"/>
        <name val="Cambria"/>
        <scheme val="none"/>
      </font>
      <fill>
        <patternFill patternType="solid">
          <fgColor indexed="9"/>
          <bgColor theme="1"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theme="2" tint="-0.24994659260841701"/>
        <name val="Calibri Light"/>
        <scheme val="none"/>
      </font>
      <fill>
        <patternFill patternType="solid">
          <fgColor indexed="9"/>
          <bgColor theme="0" tint="-0.34998626667073579"/>
        </patternFill>
      </fill>
    </dxf>
    <dxf>
      <font>
        <b val="0"/>
        <condense val="0"/>
        <extend val="0"/>
        <color indexed="9"/>
      </font>
    </dxf>
    <dxf>
      <font>
        <color auto="1"/>
        <name val="Calibri Light"/>
        <scheme val="none"/>
      </font>
      <fill>
        <patternFill patternType="solid">
          <fgColor indexed="9"/>
          <bgColor theme="3" tint="0.59996337778862885"/>
        </patternFill>
      </fill>
    </dxf>
    <dxf>
      <font>
        <b val="0"/>
        <condense val="0"/>
        <extend val="0"/>
        <color indexed="9"/>
      </font>
    </dxf>
    <dxf>
      <font>
        <color auto="1"/>
        <name val="Calibri Light"/>
        <scheme val="none"/>
      </font>
      <fill>
        <patternFill patternType="solid">
          <fgColor indexed="9"/>
          <bgColor theme="3" tint="0.59996337778862885"/>
        </patternFill>
      </fill>
    </dxf>
    <dxf>
      <font>
        <color rgb="FF9C0006"/>
      </font>
      <fill>
        <patternFill>
          <bgColor rgb="FFFFC7CE"/>
        </patternFill>
      </fill>
    </dxf>
  </dxfs>
  <tableStyles count="0" defaultTableStyle="TableStyleMedium2" defaultPivotStyle="PivotStyleLight16"/>
  <colors>
    <mruColors>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LE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05%20-%20Vi&#225;rios\Recape%202017\CR%201039.006-412017-R$%20987.600,00%20-%20N&#205;VEL%20II\QCI.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05%20-%20Vi&#225;rios\Recape%202017\CR%201039.136-992017-R$%20295.300,00%20-%20n&#237;vel%20I%20Entregue%2005.12.2017\Or&#231;amento\OR&#199;AMENTO_Recapeamento_Centro_Fase%202_R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 val="Eventograma_e_Quantitativos"/>
      <sheetName val="Detalhamento"/>
      <sheetName val="Cronograma"/>
      <sheetName val="PLE"/>
      <sheetName val="Resumo_de_Acompanhamento"/>
      <sheetName val="CronoPrev"/>
      <sheetName val="PLE2"/>
    </sheetNames>
    <sheetDataSet>
      <sheetData sheetId="0" refreshError="1">
        <row r="33">
          <cell r="A33" t="str">
            <v>Núm do Evento</v>
          </cell>
        </row>
      </sheetData>
      <sheetData sheetId="1" refreshError="1"/>
      <sheetData sheetId="2" refreshError="1"/>
      <sheetData sheetId="3" refreshError="1"/>
      <sheetData sheetId="4" refreshError="1">
        <row r="28">
          <cell r="AX28">
            <v>1</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 val="QCI"/>
      <sheetName val="CRONO"/>
      <sheetName val="RRE"/>
      <sheetName val="Ofício"/>
      <sheetName val="Listas"/>
    </sheetNames>
    <sheetDataSet>
      <sheetData sheetId="0" refreshError="1">
        <row r="22">
          <cell r="J22" t="str">
            <v>OGU não-PAC</v>
          </cell>
        </row>
      </sheetData>
      <sheetData sheetId="1" refreshError="1">
        <row r="14">
          <cell r="AH14">
            <v>0</v>
          </cell>
        </row>
        <row r="15">
          <cell r="AH15" t="str">
            <v>Adm. Direta</v>
          </cell>
        </row>
        <row r="26">
          <cell r="AH26">
            <v>0</v>
          </cell>
        </row>
      </sheetData>
      <sheetData sheetId="2" refreshError="1"/>
      <sheetData sheetId="3" refreshError="1"/>
      <sheetData sheetId="4" refreshError="1"/>
      <sheetData sheetId="5" refreshError="1">
        <row r="2">
          <cell r="B2" t="str">
            <v>Itens de Investimento</v>
          </cell>
          <cell r="C2" t="str">
            <v>Unidades habitacionais</v>
          </cell>
          <cell r="D2">
            <v>3</v>
          </cell>
          <cell r="E2" t="str">
            <v>Equipamentos comunitários</v>
          </cell>
          <cell r="F2">
            <v>6</v>
          </cell>
          <cell r="G2" t="str">
            <v>Pavimentação</v>
          </cell>
          <cell r="H2">
            <v>6</v>
          </cell>
          <cell r="I2" t="str">
            <v xml:space="preserve">Drenagem </v>
          </cell>
          <cell r="J2">
            <v>5</v>
          </cell>
          <cell r="K2" t="str">
            <v>Abastecimento de água</v>
          </cell>
          <cell r="L2">
            <v>11</v>
          </cell>
          <cell r="M2" t="str">
            <v>Esgotamento sanitário</v>
          </cell>
          <cell r="N2">
            <v>8</v>
          </cell>
          <cell r="O2" t="str">
            <v>Energia elétrica e iluminação pública</v>
          </cell>
          <cell r="P2">
            <v>4</v>
          </cell>
          <cell r="Q2" t="str">
            <v>Coleta e tratamento de resíduos sólidos</v>
          </cell>
          <cell r="R2">
            <v>6</v>
          </cell>
          <cell r="S2" t="str">
            <v xml:space="preserve">Contenção e estabilização de encostas </v>
          </cell>
          <cell r="T2">
            <v>2</v>
          </cell>
          <cell r="U2" t="str">
            <v>Regularização fundiária</v>
          </cell>
          <cell r="V2">
            <v>2</v>
          </cell>
          <cell r="W2" t="str">
            <v>Aquisição de terreno</v>
          </cell>
          <cell r="X2">
            <v>2</v>
          </cell>
          <cell r="Y2" t="str">
            <v>Aquisição de equipamentos e insumos</v>
          </cell>
          <cell r="Z2">
            <v>1</v>
          </cell>
          <cell r="AA2" t="str">
            <v>Elaboração de estudos e projetos</v>
          </cell>
          <cell r="AB2">
            <v>1</v>
          </cell>
          <cell r="AC2" t="str">
            <v>Instrumentos e ações em planejamento e gestão pública</v>
          </cell>
          <cell r="AD2">
            <v>1</v>
          </cell>
          <cell r="AE2" t="str">
            <v>Ações complementares às obras</v>
          </cell>
          <cell r="AF2">
            <v>3</v>
          </cell>
          <cell r="AG2" t="str">
            <v>Gerenciamento</v>
          </cell>
          <cell r="AH2">
            <v>1</v>
          </cell>
          <cell r="AI2" t="str">
            <v>Trabalho social</v>
          </cell>
          <cell r="AJ2">
            <v>4</v>
          </cell>
        </row>
        <row r="3">
          <cell r="B3" t="str">
            <v>Unidades habitacionais</v>
          </cell>
        </row>
        <row r="4">
          <cell r="B4" t="str">
            <v>Equipamentos comunitários</v>
          </cell>
        </row>
        <row r="5">
          <cell r="B5" t="str">
            <v>Pavimentação</v>
          </cell>
        </row>
        <row r="6">
          <cell r="B6" t="str">
            <v xml:space="preserve">Drenagem </v>
          </cell>
        </row>
        <row r="7">
          <cell r="B7" t="str">
            <v>Abastecimento de água</v>
          </cell>
        </row>
        <row r="8">
          <cell r="B8" t="str">
            <v>Esgotamento sanitário</v>
          </cell>
        </row>
        <row r="9">
          <cell r="B9" t="str">
            <v>Energia elétrica e iluminação pública</v>
          </cell>
        </row>
        <row r="10">
          <cell r="B10" t="str">
            <v>Coleta e tratamento de resíduos sólidos</v>
          </cell>
        </row>
        <row r="11">
          <cell r="B11" t="str">
            <v xml:space="preserve">Contenção e estabilização de encostas </v>
          </cell>
        </row>
        <row r="12">
          <cell r="B12" t="str">
            <v>Regularização fundiária</v>
          </cell>
        </row>
        <row r="13">
          <cell r="B13" t="str">
            <v>Aquisição de terreno</v>
          </cell>
        </row>
        <row r="14">
          <cell r="B14" t="str">
            <v>Aquisição de equipamentos e insumos</v>
          </cell>
        </row>
        <row r="15">
          <cell r="B15" t="str">
            <v>Elaboração de estudos e projetos</v>
          </cell>
        </row>
        <row r="16">
          <cell r="B16" t="str">
            <v>Instrumentos e ações em planejamento e gestão pública</v>
          </cell>
        </row>
        <row r="17">
          <cell r="B17" t="str">
            <v>Ações complementares às obras</v>
          </cell>
        </row>
        <row r="18">
          <cell r="B18" t="str">
            <v>Gerenciamento</v>
          </cell>
        </row>
        <row r="19">
          <cell r="B19" t="str">
            <v>Trabalho social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çamento"/>
      <sheetName val="Memoria"/>
      <sheetName val="PLQ"/>
      <sheetName val="QCI"/>
      <sheetName val="Resumo _ Licitação"/>
      <sheetName val="CRONOGRAMA_ Licitação"/>
      <sheetName val="PLE"/>
      <sheetName val="CFF"/>
      <sheetName val="Distâncias"/>
      <sheetName val="Sinapi"/>
      <sheetName val="FDE"/>
      <sheetName val="SIUR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211"/>
  <sheetViews>
    <sheetView tabSelected="1" zoomScaleNormal="100" zoomScaleSheetLayoutView="100" workbookViewId="0">
      <selection activeCell="D14" sqref="D14"/>
    </sheetView>
  </sheetViews>
  <sheetFormatPr defaultColWidth="14.42578125" defaultRowHeight="15" customHeight="1" outlineLevelRow="1" outlineLevelCol="1" x14ac:dyDescent="0.2"/>
  <cols>
    <col min="1" max="1" width="14.42578125" style="5" customWidth="1"/>
    <col min="2" max="2" width="15.5703125" style="5" customWidth="1"/>
    <col min="3" max="3" width="19.7109375" style="5" customWidth="1"/>
    <col min="4" max="4" width="77.140625" style="5" customWidth="1" outlineLevel="1"/>
    <col min="5" max="5" width="10.42578125" style="5" customWidth="1" outlineLevel="1"/>
    <col min="6" max="6" width="11.7109375" style="5" bestFit="1" customWidth="1" outlineLevel="1"/>
    <col min="7" max="8" width="14" style="5" customWidth="1"/>
    <col min="9" max="9" width="19.7109375" style="28" customWidth="1"/>
    <col min="10" max="10" width="10" style="29" bestFit="1" customWidth="1"/>
    <col min="11" max="11" width="13.140625" style="5" customWidth="1"/>
    <col min="12" max="12" width="16.5703125" style="5" customWidth="1"/>
    <col min="13" max="13" width="17.140625" style="5" customWidth="1"/>
    <col min="14" max="15" width="10.7109375" style="5" customWidth="1"/>
    <col min="16" max="24" width="9.140625" style="5" customWidth="1"/>
    <col min="25" max="16384" width="14.42578125" style="5"/>
  </cols>
  <sheetData>
    <row r="1" spans="1:24" ht="15" customHeight="1" x14ac:dyDescent="0.2">
      <c r="A1" s="6"/>
      <c r="B1" s="129"/>
      <c r="C1" s="165"/>
      <c r="D1" s="165"/>
      <c r="E1" s="165"/>
      <c r="F1" s="165"/>
      <c r="G1" s="165"/>
      <c r="H1" s="165"/>
      <c r="I1" s="165"/>
      <c r="J1" s="166"/>
    </row>
    <row r="2" spans="1:24" ht="32.25" customHeight="1" x14ac:dyDescent="0.2">
      <c r="A2" s="7"/>
      <c r="B2" s="107"/>
      <c r="C2" s="167"/>
      <c r="D2" s="167"/>
      <c r="E2" s="167"/>
      <c r="F2" s="167"/>
      <c r="G2" s="167"/>
      <c r="H2" s="167"/>
      <c r="I2" s="167"/>
      <c r="J2" s="168"/>
      <c r="K2" s="2"/>
      <c r="L2" s="2"/>
      <c r="M2" s="2"/>
      <c r="N2" s="2"/>
      <c r="O2" s="2"/>
      <c r="P2" s="2"/>
      <c r="Q2" s="2"/>
      <c r="R2" s="2"/>
      <c r="S2" s="2"/>
      <c r="T2" s="2"/>
      <c r="U2" s="2"/>
      <c r="V2" s="2"/>
      <c r="W2" s="2"/>
      <c r="X2" s="2"/>
    </row>
    <row r="3" spans="1:24" ht="18.75" customHeight="1" x14ac:dyDescent="0.2">
      <c r="A3" s="8"/>
      <c r="B3" s="107"/>
      <c r="C3" s="169"/>
      <c r="D3" s="169"/>
      <c r="E3" s="169"/>
      <c r="F3" s="169"/>
      <c r="G3" s="169"/>
      <c r="H3" s="169"/>
      <c r="I3" s="169"/>
      <c r="J3" s="170"/>
      <c r="K3" s="2"/>
      <c r="L3" s="2"/>
      <c r="M3" s="2"/>
      <c r="N3" s="2"/>
      <c r="O3" s="2"/>
      <c r="P3" s="2"/>
      <c r="Q3" s="2"/>
      <c r="R3" s="2"/>
      <c r="S3" s="2"/>
      <c r="T3" s="2"/>
      <c r="U3" s="2"/>
      <c r="V3" s="2"/>
      <c r="W3" s="2"/>
      <c r="X3" s="2"/>
    </row>
    <row r="4" spans="1:24" ht="16.5" customHeight="1" x14ac:dyDescent="0.2">
      <c r="A4" s="8"/>
      <c r="B4" s="107"/>
      <c r="C4" s="171"/>
      <c r="D4" s="171"/>
      <c r="E4" s="171"/>
      <c r="F4" s="171"/>
      <c r="G4" s="171"/>
      <c r="H4" s="171"/>
      <c r="I4" s="171"/>
      <c r="J4" s="172"/>
      <c r="K4" s="2"/>
      <c r="L4" s="2"/>
      <c r="M4" s="2"/>
      <c r="N4" s="2"/>
      <c r="O4" s="2"/>
      <c r="P4" s="2"/>
      <c r="Q4" s="2"/>
      <c r="R4" s="2"/>
      <c r="S4" s="2"/>
      <c r="T4" s="2"/>
      <c r="U4" s="2"/>
      <c r="V4" s="2"/>
      <c r="W4" s="2"/>
      <c r="X4" s="2"/>
    </row>
    <row r="5" spans="1:24" ht="7.5" customHeight="1" thickBot="1" x14ac:dyDescent="0.25">
      <c r="A5" s="9"/>
      <c r="B5" s="10"/>
      <c r="C5" s="105"/>
      <c r="D5" s="130"/>
      <c r="E5" s="131"/>
      <c r="F5" s="132"/>
      <c r="G5" s="131"/>
      <c r="H5" s="131"/>
      <c r="I5" s="131"/>
      <c r="J5" s="133"/>
      <c r="K5" s="2"/>
      <c r="L5" s="2"/>
      <c r="M5" s="2"/>
      <c r="N5" s="2"/>
      <c r="O5" s="2"/>
      <c r="P5" s="2"/>
      <c r="Q5" s="2"/>
      <c r="R5" s="2"/>
      <c r="S5" s="2"/>
      <c r="T5" s="2"/>
      <c r="U5" s="2"/>
      <c r="V5" s="2"/>
      <c r="W5" s="2"/>
      <c r="X5" s="2"/>
    </row>
    <row r="6" spans="1:24" ht="20.25" customHeight="1" x14ac:dyDescent="0.2">
      <c r="A6" s="38" t="s">
        <v>138</v>
      </c>
      <c r="B6" s="40" t="s">
        <v>2216</v>
      </c>
      <c r="C6" s="40"/>
      <c r="D6" s="249"/>
      <c r="E6" s="35"/>
      <c r="F6" s="250"/>
      <c r="G6" s="35"/>
      <c r="H6" s="35"/>
      <c r="I6" s="35"/>
      <c r="J6" s="251"/>
      <c r="K6" s="2"/>
      <c r="L6" s="2"/>
      <c r="M6" s="2"/>
      <c r="N6" s="2"/>
      <c r="O6" s="2"/>
      <c r="P6" s="2"/>
      <c r="Q6" s="2"/>
      <c r="R6" s="2"/>
      <c r="S6" s="2"/>
      <c r="T6" s="2"/>
      <c r="U6" s="2"/>
      <c r="V6" s="2"/>
      <c r="W6" s="2"/>
      <c r="X6" s="2"/>
    </row>
    <row r="7" spans="1:24" ht="5.25" customHeight="1" x14ac:dyDescent="0.2">
      <c r="A7" s="252"/>
      <c r="B7" s="253"/>
      <c r="C7" s="254"/>
      <c r="D7" s="255"/>
      <c r="E7" s="35"/>
      <c r="F7" s="250"/>
      <c r="G7" s="35"/>
      <c r="H7" s="35"/>
      <c r="I7" s="35"/>
      <c r="J7" s="251"/>
      <c r="K7" s="2"/>
      <c r="L7" s="2"/>
      <c r="M7" s="2"/>
      <c r="N7" s="2"/>
      <c r="O7" s="2"/>
      <c r="P7" s="2"/>
      <c r="Q7" s="2"/>
      <c r="R7" s="2"/>
      <c r="S7" s="2"/>
      <c r="T7" s="2"/>
      <c r="U7" s="2"/>
      <c r="V7" s="2"/>
      <c r="W7" s="2"/>
      <c r="X7" s="2"/>
    </row>
    <row r="8" spans="1:24" ht="14.25" customHeight="1" x14ac:dyDescent="0.2">
      <c r="A8" s="38" t="s">
        <v>1</v>
      </c>
      <c r="B8" s="39"/>
      <c r="C8" s="256" t="s">
        <v>2215</v>
      </c>
      <c r="D8" s="256"/>
      <c r="E8" s="35"/>
      <c r="F8" s="257"/>
      <c r="G8" s="258"/>
      <c r="H8" s="258"/>
      <c r="I8" s="259"/>
      <c r="J8" s="260"/>
      <c r="K8" s="2"/>
      <c r="L8" s="2"/>
      <c r="M8" s="2"/>
      <c r="N8" s="2"/>
      <c r="O8" s="2"/>
      <c r="P8" s="2"/>
      <c r="Q8" s="2"/>
      <c r="R8" s="2"/>
      <c r="S8" s="2"/>
      <c r="T8" s="2"/>
      <c r="U8" s="2"/>
      <c r="V8" s="2"/>
      <c r="W8" s="2"/>
      <c r="X8" s="2"/>
    </row>
    <row r="9" spans="1:24" ht="4.5" customHeight="1" x14ac:dyDescent="0.2">
      <c r="A9" s="38"/>
      <c r="B9" s="39"/>
      <c r="C9" s="40"/>
      <c r="D9" s="40"/>
      <c r="E9" s="35"/>
      <c r="F9" s="261"/>
      <c r="G9" s="262"/>
      <c r="H9" s="262"/>
      <c r="I9" s="35"/>
      <c r="J9" s="260"/>
      <c r="K9" s="2"/>
      <c r="L9" s="2"/>
      <c r="M9" s="2"/>
      <c r="N9" s="2"/>
      <c r="O9" s="2"/>
      <c r="P9" s="2"/>
      <c r="Q9" s="2"/>
      <c r="R9" s="2"/>
      <c r="S9" s="2"/>
      <c r="T9" s="2"/>
      <c r="U9" s="2"/>
      <c r="V9" s="2"/>
      <c r="W9" s="2"/>
      <c r="X9" s="2"/>
    </row>
    <row r="10" spans="1:24" ht="15.75" customHeight="1" x14ac:dyDescent="0.2">
      <c r="A10" s="38" t="s">
        <v>2</v>
      </c>
      <c r="B10" s="40" t="s">
        <v>2217</v>
      </c>
      <c r="C10" s="40"/>
      <c r="D10" s="40"/>
      <c r="E10" s="35"/>
      <c r="F10" s="263" t="s">
        <v>3</v>
      </c>
      <c r="G10" s="263"/>
      <c r="H10" s="45"/>
      <c r="I10" s="264">
        <f>G779</f>
        <v>0</v>
      </c>
      <c r="J10" s="265"/>
      <c r="K10" s="2"/>
      <c r="L10" s="157"/>
      <c r="M10" s="158"/>
      <c r="N10" s="2"/>
      <c r="O10" s="2"/>
      <c r="P10" s="2"/>
      <c r="Q10" s="156"/>
      <c r="R10" s="2"/>
      <c r="S10" s="2"/>
      <c r="T10" s="2"/>
      <c r="U10" s="2"/>
      <c r="V10" s="2"/>
      <c r="W10" s="2"/>
      <c r="X10" s="2"/>
    </row>
    <row r="11" spans="1:24" ht="3.75" customHeight="1" x14ac:dyDescent="0.2">
      <c r="A11" s="266"/>
      <c r="B11" s="35"/>
      <c r="C11" s="37"/>
      <c r="D11" s="37"/>
      <c r="E11" s="35"/>
      <c r="F11" s="262"/>
      <c r="G11" s="262"/>
      <c r="H11" s="262"/>
      <c r="I11" s="267"/>
      <c r="J11" s="268"/>
      <c r="K11" s="2"/>
      <c r="L11" s="2"/>
      <c r="M11" s="2"/>
      <c r="N11" s="2"/>
      <c r="O11" s="2"/>
      <c r="P11" s="2"/>
      <c r="Q11" s="2"/>
      <c r="R11" s="2"/>
      <c r="S11" s="2"/>
      <c r="T11" s="2"/>
      <c r="U11" s="2"/>
      <c r="V11" s="2"/>
      <c r="W11" s="2"/>
      <c r="X11" s="2"/>
    </row>
    <row r="12" spans="1:24" ht="15.75" customHeight="1" thickBot="1" x14ac:dyDescent="0.25">
      <c r="A12" s="269" t="s">
        <v>4</v>
      </c>
      <c r="B12" s="270" t="s">
        <v>2623</v>
      </c>
      <c r="C12" s="271"/>
      <c r="D12" s="271"/>
      <c r="E12" s="270"/>
      <c r="F12" s="272"/>
      <c r="G12" s="272"/>
      <c r="H12" s="272"/>
      <c r="I12" s="273"/>
      <c r="J12" s="274"/>
      <c r="K12" s="2"/>
      <c r="L12" s="158"/>
      <c r="M12" s="2"/>
      <c r="N12" s="2"/>
      <c r="O12" s="2"/>
      <c r="P12" s="2"/>
      <c r="Q12" s="2"/>
      <c r="R12" s="2"/>
      <c r="S12" s="2"/>
      <c r="T12" s="2"/>
      <c r="U12" s="2"/>
      <c r="V12" s="2"/>
      <c r="W12" s="2"/>
      <c r="X12" s="2"/>
    </row>
    <row r="13" spans="1:24" ht="7.5" customHeight="1" thickBot="1" x14ac:dyDescent="0.25">
      <c r="A13" s="275"/>
      <c r="B13" s="276"/>
      <c r="C13" s="276"/>
      <c r="D13" s="277"/>
      <c r="E13" s="278"/>
      <c r="F13" s="279"/>
      <c r="G13" s="278"/>
      <c r="H13" s="278"/>
      <c r="I13" s="279"/>
      <c r="J13" s="280"/>
      <c r="K13" s="2"/>
      <c r="L13" s="2"/>
      <c r="M13" s="2"/>
      <c r="N13" s="2"/>
      <c r="O13" s="2"/>
      <c r="P13" s="2"/>
      <c r="Q13" s="2"/>
      <c r="R13" s="2"/>
      <c r="S13" s="2"/>
      <c r="T13" s="2"/>
      <c r="U13" s="2"/>
      <c r="V13" s="2"/>
      <c r="W13" s="2"/>
      <c r="X13" s="2"/>
    </row>
    <row r="14" spans="1:24" s="16" customFormat="1" ht="54.75" thickBot="1" x14ac:dyDescent="0.3">
      <c r="A14" s="281" t="s">
        <v>5</v>
      </c>
      <c r="B14" s="281" t="s">
        <v>7</v>
      </c>
      <c r="C14" s="282" t="s">
        <v>6</v>
      </c>
      <c r="D14" s="283" t="s">
        <v>8</v>
      </c>
      <c r="E14" s="284" t="s">
        <v>9</v>
      </c>
      <c r="F14" s="285" t="s">
        <v>10</v>
      </c>
      <c r="G14" s="286" t="s">
        <v>125</v>
      </c>
      <c r="H14" s="286" t="s">
        <v>898</v>
      </c>
      <c r="I14" s="286" t="s">
        <v>1244</v>
      </c>
      <c r="J14" s="287" t="s">
        <v>11</v>
      </c>
      <c r="K14" s="15"/>
      <c r="L14" s="15"/>
      <c r="M14" s="15"/>
      <c r="N14" s="15"/>
      <c r="O14" s="15"/>
      <c r="P14" s="15"/>
      <c r="Q14" s="15"/>
      <c r="R14" s="15"/>
      <c r="S14" s="15"/>
      <c r="T14" s="15"/>
      <c r="U14" s="15"/>
      <c r="V14" s="15"/>
      <c r="W14" s="15"/>
      <c r="X14" s="15"/>
    </row>
    <row r="15" spans="1:24" ht="15.75" thickBot="1" x14ac:dyDescent="0.25">
      <c r="A15" s="288">
        <v>1</v>
      </c>
      <c r="B15" s="289"/>
      <c r="C15" s="290"/>
      <c r="D15" s="291" t="s">
        <v>127</v>
      </c>
      <c r="E15" s="292">
        <f>SUM(E16,E27)</f>
        <v>0</v>
      </c>
      <c r="F15" s="292"/>
      <c r="G15" s="292"/>
      <c r="H15" s="292"/>
      <c r="I15" s="292"/>
      <c r="J15" s="293" t="e">
        <f>E15/$G$779</f>
        <v>#DIV/0!</v>
      </c>
      <c r="K15" s="17"/>
      <c r="L15" s="17"/>
      <c r="M15" s="17"/>
      <c r="N15" s="17"/>
      <c r="O15" s="17"/>
      <c r="P15" s="17"/>
      <c r="Q15" s="17"/>
      <c r="R15" s="17"/>
      <c r="S15" s="17"/>
      <c r="T15" s="17"/>
      <c r="U15" s="17"/>
      <c r="V15" s="17"/>
      <c r="W15" s="17"/>
      <c r="X15" s="17"/>
    </row>
    <row r="16" spans="1:24" ht="12.75" outlineLevel="1" x14ac:dyDescent="0.2">
      <c r="A16" s="294" t="s">
        <v>12</v>
      </c>
      <c r="B16" s="295"/>
      <c r="C16" s="296"/>
      <c r="D16" s="297" t="s">
        <v>127</v>
      </c>
      <c r="E16" s="298">
        <f>SUM(I17:I26)</f>
        <v>0</v>
      </c>
      <c r="F16" s="299"/>
      <c r="G16" s="299"/>
      <c r="H16" s="299"/>
      <c r="I16" s="295"/>
      <c r="J16" s="300" t="e">
        <f>E16/$G$779</f>
        <v>#DIV/0!</v>
      </c>
      <c r="K16" s="2"/>
      <c r="L16" s="2"/>
      <c r="M16" s="2"/>
      <c r="N16" s="2"/>
      <c r="O16" s="2"/>
      <c r="P16" s="2"/>
      <c r="Q16" s="2"/>
      <c r="R16" s="2"/>
      <c r="S16" s="2"/>
      <c r="T16" s="2"/>
      <c r="U16" s="2"/>
      <c r="V16" s="2"/>
      <c r="W16" s="2"/>
      <c r="X16" s="2"/>
    </row>
    <row r="17" spans="1:24" ht="25.5" outlineLevel="1" x14ac:dyDescent="0.2">
      <c r="A17" s="301" t="s">
        <v>13</v>
      </c>
      <c r="B17" s="302" t="s">
        <v>117</v>
      </c>
      <c r="C17" s="301">
        <v>103689</v>
      </c>
      <c r="D17" s="303" t="s">
        <v>211</v>
      </c>
      <c r="E17" s="304" t="s">
        <v>108</v>
      </c>
      <c r="F17" s="305">
        <v>6.48</v>
      </c>
      <c r="G17" s="674"/>
      <c r="H17" s="304">
        <f t="shared" ref="H17:H29" si="0">ROUND(G17*(1+$F$780),2)</f>
        <v>0</v>
      </c>
      <c r="I17" s="304">
        <f>ROUND(H17*F17,2)</f>
        <v>0</v>
      </c>
      <c r="J17" s="306" t="e">
        <f t="shared" ref="J17:J29" si="1">I17/$G$779</f>
        <v>#DIV/0!</v>
      </c>
      <c r="K17" s="2"/>
      <c r="L17" s="2"/>
      <c r="M17" s="2"/>
      <c r="N17" s="2"/>
      <c r="O17" s="2"/>
      <c r="P17" s="2"/>
      <c r="Q17" s="2"/>
      <c r="R17" s="2"/>
      <c r="S17" s="2"/>
      <c r="T17" s="2"/>
      <c r="U17" s="2"/>
      <c r="V17" s="2"/>
      <c r="W17" s="2"/>
      <c r="X17" s="2"/>
    </row>
    <row r="18" spans="1:24" ht="12.75" outlineLevel="1" x14ac:dyDescent="0.2">
      <c r="A18" s="301" t="s">
        <v>112</v>
      </c>
      <c r="B18" s="301" t="s">
        <v>117</v>
      </c>
      <c r="C18" s="302" t="s">
        <v>1247</v>
      </c>
      <c r="D18" s="303" t="s">
        <v>212</v>
      </c>
      <c r="E18" s="304" t="s">
        <v>108</v>
      </c>
      <c r="F18" s="305">
        <v>726</v>
      </c>
      <c r="G18" s="674"/>
      <c r="H18" s="304">
        <f t="shared" si="0"/>
        <v>0</v>
      </c>
      <c r="I18" s="304">
        <f t="shared" ref="I18:I29" si="2">ROUND(H18*F18,2)</f>
        <v>0</v>
      </c>
      <c r="J18" s="306" t="e">
        <f t="shared" si="1"/>
        <v>#DIV/0!</v>
      </c>
      <c r="K18" s="2"/>
      <c r="L18" s="2"/>
      <c r="M18" s="2"/>
      <c r="N18" s="2"/>
      <c r="O18" s="2"/>
      <c r="P18" s="2"/>
      <c r="Q18" s="2"/>
      <c r="R18" s="2"/>
      <c r="S18" s="2"/>
      <c r="T18" s="2"/>
      <c r="U18" s="2"/>
      <c r="V18" s="2"/>
      <c r="W18" s="2"/>
      <c r="X18" s="2"/>
    </row>
    <row r="19" spans="1:24" ht="38.25" outlineLevel="1" x14ac:dyDescent="0.2">
      <c r="A19" s="301" t="s">
        <v>113</v>
      </c>
      <c r="B19" s="301" t="s">
        <v>117</v>
      </c>
      <c r="C19" s="302" t="s">
        <v>1248</v>
      </c>
      <c r="D19" s="303" t="s">
        <v>1249</v>
      </c>
      <c r="E19" s="304" t="s">
        <v>14</v>
      </c>
      <c r="F19" s="305">
        <v>1</v>
      </c>
      <c r="G19" s="674"/>
      <c r="H19" s="304">
        <f t="shared" si="0"/>
        <v>0</v>
      </c>
      <c r="I19" s="304">
        <f t="shared" si="2"/>
        <v>0</v>
      </c>
      <c r="J19" s="306" t="e">
        <f t="shared" si="1"/>
        <v>#DIV/0!</v>
      </c>
      <c r="K19" s="2"/>
      <c r="L19" s="2"/>
      <c r="M19" s="2"/>
      <c r="N19" s="2"/>
      <c r="O19" s="2"/>
      <c r="P19" s="2"/>
      <c r="Q19" s="2"/>
      <c r="R19" s="2"/>
      <c r="S19" s="2"/>
      <c r="T19" s="2"/>
      <c r="U19" s="2"/>
      <c r="V19" s="2"/>
      <c r="W19" s="2"/>
      <c r="X19" s="2"/>
    </row>
    <row r="20" spans="1:24" ht="12.75" outlineLevel="1" x14ac:dyDescent="0.2">
      <c r="A20" s="301" t="s">
        <v>114</v>
      </c>
      <c r="B20" s="301" t="s">
        <v>213</v>
      </c>
      <c r="C20" s="302" t="s">
        <v>214</v>
      </c>
      <c r="D20" s="303" t="s">
        <v>1250</v>
      </c>
      <c r="E20" s="304" t="s">
        <v>1251</v>
      </c>
      <c r="F20" s="305">
        <v>1</v>
      </c>
      <c r="G20" s="236">
        <f>Composições!G15</f>
        <v>0</v>
      </c>
      <c r="H20" s="304">
        <f t="shared" si="0"/>
        <v>0</v>
      </c>
      <c r="I20" s="304">
        <f t="shared" si="2"/>
        <v>0</v>
      </c>
      <c r="J20" s="306" t="e">
        <f t="shared" si="1"/>
        <v>#DIV/0!</v>
      </c>
      <c r="K20" s="2"/>
      <c r="L20" s="2"/>
      <c r="M20" s="2"/>
      <c r="N20" s="2"/>
      <c r="O20" s="2"/>
      <c r="P20" s="2"/>
      <c r="Q20" s="2"/>
      <c r="R20" s="2"/>
      <c r="S20" s="2"/>
      <c r="T20" s="2"/>
      <c r="U20" s="2"/>
      <c r="V20" s="2"/>
      <c r="W20" s="2"/>
      <c r="X20" s="2"/>
    </row>
    <row r="21" spans="1:24" ht="25.5" outlineLevel="1" x14ac:dyDescent="0.2">
      <c r="A21" s="301" t="s">
        <v>115</v>
      </c>
      <c r="B21" s="301" t="s">
        <v>117</v>
      </c>
      <c r="C21" s="302" t="s">
        <v>1252</v>
      </c>
      <c r="D21" s="303" t="s">
        <v>216</v>
      </c>
      <c r="E21" s="304" t="s">
        <v>128</v>
      </c>
      <c r="F21" s="305">
        <v>911.48</v>
      </c>
      <c r="G21" s="674"/>
      <c r="H21" s="304">
        <f t="shared" si="0"/>
        <v>0</v>
      </c>
      <c r="I21" s="304">
        <f t="shared" si="2"/>
        <v>0</v>
      </c>
      <c r="J21" s="306" t="e">
        <f t="shared" si="1"/>
        <v>#DIV/0!</v>
      </c>
      <c r="K21" s="2"/>
      <c r="L21" s="2"/>
      <c r="M21" s="2"/>
      <c r="N21" s="2"/>
      <c r="O21" s="2"/>
      <c r="P21" s="2"/>
      <c r="Q21" s="2"/>
      <c r="R21" s="2"/>
      <c r="S21" s="2"/>
      <c r="T21" s="2"/>
      <c r="U21" s="2"/>
      <c r="V21" s="2"/>
      <c r="W21" s="2"/>
      <c r="X21" s="2"/>
    </row>
    <row r="22" spans="1:24" ht="38.25" outlineLevel="1" x14ac:dyDescent="0.2">
      <c r="A22" s="301" t="s">
        <v>116</v>
      </c>
      <c r="B22" s="301" t="s">
        <v>117</v>
      </c>
      <c r="C22" s="307" t="s">
        <v>1253</v>
      </c>
      <c r="D22" s="308" t="s">
        <v>223</v>
      </c>
      <c r="E22" s="309" t="s">
        <v>108</v>
      </c>
      <c r="F22" s="305">
        <v>6800</v>
      </c>
      <c r="G22" s="674"/>
      <c r="H22" s="304">
        <f t="shared" si="0"/>
        <v>0</v>
      </c>
      <c r="I22" s="304">
        <f t="shared" si="2"/>
        <v>0</v>
      </c>
      <c r="J22" s="306" t="e">
        <f t="shared" si="1"/>
        <v>#DIV/0!</v>
      </c>
      <c r="K22" s="2"/>
      <c r="L22" s="2"/>
      <c r="M22" s="2"/>
      <c r="N22" s="2"/>
      <c r="O22" s="2"/>
      <c r="P22" s="2"/>
      <c r="Q22" s="2"/>
      <c r="R22" s="2"/>
      <c r="S22" s="2"/>
      <c r="T22" s="2"/>
      <c r="U22" s="2"/>
      <c r="V22" s="2"/>
      <c r="W22" s="2"/>
      <c r="X22" s="2"/>
    </row>
    <row r="23" spans="1:24" s="19" customFormat="1" ht="12.75" outlineLevel="1" x14ac:dyDescent="0.2">
      <c r="A23" s="301" t="s">
        <v>129</v>
      </c>
      <c r="B23" s="301" t="s">
        <v>213</v>
      </c>
      <c r="C23" s="310" t="s">
        <v>1254</v>
      </c>
      <c r="D23" s="303" t="s">
        <v>1255</v>
      </c>
      <c r="E23" s="304" t="s">
        <v>1251</v>
      </c>
      <c r="F23" s="236">
        <v>1</v>
      </c>
      <c r="G23" s="236">
        <f>Composições!G32</f>
        <v>0</v>
      </c>
      <c r="H23" s="304">
        <f t="shared" si="0"/>
        <v>0</v>
      </c>
      <c r="I23" s="304">
        <f t="shared" si="2"/>
        <v>0</v>
      </c>
      <c r="J23" s="306" t="e">
        <f t="shared" si="1"/>
        <v>#DIV/0!</v>
      </c>
      <c r="K23" s="18"/>
      <c r="L23" s="18"/>
      <c r="M23" s="18"/>
      <c r="N23" s="18"/>
      <c r="O23" s="18"/>
      <c r="P23" s="18"/>
      <c r="Q23" s="18"/>
      <c r="R23" s="18"/>
      <c r="S23" s="18"/>
      <c r="T23" s="18"/>
      <c r="U23" s="18"/>
      <c r="V23" s="18"/>
      <c r="W23" s="18"/>
      <c r="X23" s="18"/>
    </row>
    <row r="24" spans="1:24" s="19" customFormat="1" ht="38.25" outlineLevel="1" x14ac:dyDescent="0.2">
      <c r="A24" s="301" t="s">
        <v>130</v>
      </c>
      <c r="B24" s="301" t="s">
        <v>213</v>
      </c>
      <c r="C24" s="310" t="s">
        <v>218</v>
      </c>
      <c r="D24" s="303" t="s">
        <v>1256</v>
      </c>
      <c r="E24" s="304" t="s">
        <v>1257</v>
      </c>
      <c r="F24" s="236">
        <v>14</v>
      </c>
      <c r="G24" s="236">
        <f>Composições!G41</f>
        <v>0</v>
      </c>
      <c r="H24" s="304">
        <f t="shared" si="0"/>
        <v>0</v>
      </c>
      <c r="I24" s="304">
        <f t="shared" si="2"/>
        <v>0</v>
      </c>
      <c r="J24" s="306" t="e">
        <f t="shared" si="1"/>
        <v>#DIV/0!</v>
      </c>
      <c r="K24" s="18"/>
      <c r="L24" s="18"/>
      <c r="M24" s="18"/>
      <c r="N24" s="18"/>
      <c r="O24" s="18"/>
      <c r="P24" s="18"/>
      <c r="Q24" s="18"/>
      <c r="R24" s="18"/>
      <c r="S24" s="18"/>
      <c r="T24" s="18"/>
      <c r="U24" s="18"/>
      <c r="V24" s="18"/>
      <c r="W24" s="18"/>
      <c r="X24" s="18"/>
    </row>
    <row r="25" spans="1:24" s="19" customFormat="1" ht="38.25" outlineLevel="1" x14ac:dyDescent="0.2">
      <c r="A25" s="301" t="s">
        <v>131</v>
      </c>
      <c r="B25" s="301" t="s">
        <v>213</v>
      </c>
      <c r="C25" s="310" t="s">
        <v>217</v>
      </c>
      <c r="D25" s="303" t="s">
        <v>1258</v>
      </c>
      <c r="E25" s="304" t="s">
        <v>1257</v>
      </c>
      <c r="F25" s="305">
        <v>14</v>
      </c>
      <c r="G25" s="236">
        <f>Composições!G53</f>
        <v>0</v>
      </c>
      <c r="H25" s="304">
        <f t="shared" si="0"/>
        <v>0</v>
      </c>
      <c r="I25" s="304">
        <f t="shared" si="2"/>
        <v>0</v>
      </c>
      <c r="J25" s="306" t="e">
        <f t="shared" si="1"/>
        <v>#DIV/0!</v>
      </c>
      <c r="K25" s="18"/>
      <c r="L25" s="18"/>
      <c r="M25" s="18"/>
      <c r="N25" s="18"/>
      <c r="O25" s="18"/>
      <c r="P25" s="18"/>
      <c r="Q25" s="18"/>
      <c r="R25" s="18"/>
      <c r="S25" s="18"/>
      <c r="T25" s="18"/>
      <c r="U25" s="18"/>
      <c r="V25" s="18"/>
      <c r="W25" s="18"/>
      <c r="X25" s="18"/>
    </row>
    <row r="26" spans="1:24" s="19" customFormat="1" ht="38.25" outlineLevel="1" x14ac:dyDescent="0.2">
      <c r="A26" s="311" t="s">
        <v>2184</v>
      </c>
      <c r="B26" s="311" t="s">
        <v>213</v>
      </c>
      <c r="C26" s="312" t="s">
        <v>219</v>
      </c>
      <c r="D26" s="313" t="s">
        <v>1259</v>
      </c>
      <c r="E26" s="314" t="s">
        <v>1257</v>
      </c>
      <c r="F26" s="315">
        <v>14</v>
      </c>
      <c r="G26" s="237">
        <f>Composições!G47</f>
        <v>0</v>
      </c>
      <c r="H26" s="316">
        <f t="shared" si="0"/>
        <v>0</v>
      </c>
      <c r="I26" s="316">
        <f t="shared" si="2"/>
        <v>0</v>
      </c>
      <c r="J26" s="317" t="e">
        <f t="shared" si="1"/>
        <v>#DIV/0!</v>
      </c>
      <c r="K26" s="18"/>
      <c r="L26" s="18"/>
      <c r="M26" s="18"/>
      <c r="N26" s="18"/>
      <c r="O26" s="18"/>
      <c r="P26" s="18"/>
      <c r="Q26" s="18"/>
      <c r="R26" s="18"/>
      <c r="S26" s="18"/>
      <c r="T26" s="18"/>
      <c r="U26" s="18"/>
      <c r="V26" s="18"/>
      <c r="W26" s="18"/>
      <c r="X26" s="18"/>
    </row>
    <row r="27" spans="1:24" s="19" customFormat="1" ht="12.75" outlineLevel="1" x14ac:dyDescent="0.2">
      <c r="A27" s="318" t="s">
        <v>2607</v>
      </c>
      <c r="B27" s="319"/>
      <c r="C27" s="320"/>
      <c r="D27" s="297" t="s">
        <v>2608</v>
      </c>
      <c r="E27" s="321">
        <f>SUM(I28:I29)</f>
        <v>0</v>
      </c>
      <c r="F27" s="322"/>
      <c r="G27" s="322"/>
      <c r="H27" s="299"/>
      <c r="I27" s="295"/>
      <c r="J27" s="323" t="e">
        <f>E27/$G$779</f>
        <v>#DIV/0!</v>
      </c>
      <c r="K27" s="18"/>
      <c r="L27" s="18"/>
      <c r="M27" s="18"/>
      <c r="N27" s="18"/>
      <c r="O27" s="18"/>
      <c r="P27" s="18"/>
      <c r="Q27" s="18"/>
      <c r="R27" s="18"/>
      <c r="S27" s="18"/>
      <c r="T27" s="18"/>
      <c r="U27" s="18"/>
      <c r="V27" s="18"/>
      <c r="W27" s="18"/>
      <c r="X27" s="18"/>
    </row>
    <row r="28" spans="1:24" s="19" customFormat="1" ht="12.75" outlineLevel="1" x14ac:dyDescent="0.2">
      <c r="A28" s="301" t="s">
        <v>2611</v>
      </c>
      <c r="B28" s="302" t="s">
        <v>118</v>
      </c>
      <c r="C28" s="301" t="s">
        <v>2609</v>
      </c>
      <c r="D28" s="303" t="s">
        <v>2613</v>
      </c>
      <c r="E28" s="304" t="s">
        <v>128</v>
      </c>
      <c r="F28" s="305">
        <v>260</v>
      </c>
      <c r="G28" s="674"/>
      <c r="H28" s="304">
        <f t="shared" si="0"/>
        <v>0</v>
      </c>
      <c r="I28" s="304">
        <f t="shared" si="2"/>
        <v>0</v>
      </c>
      <c r="J28" s="306" t="e">
        <f t="shared" si="1"/>
        <v>#DIV/0!</v>
      </c>
      <c r="K28" s="18"/>
      <c r="L28" s="18"/>
      <c r="M28" s="18"/>
      <c r="N28" s="18"/>
      <c r="O28" s="18"/>
      <c r="P28" s="18"/>
      <c r="Q28" s="18"/>
      <c r="R28" s="18"/>
      <c r="S28" s="18"/>
      <c r="T28" s="18"/>
      <c r="U28" s="18"/>
      <c r="V28" s="18"/>
      <c r="W28" s="18"/>
      <c r="X28" s="18"/>
    </row>
    <row r="29" spans="1:24" s="19" customFormat="1" ht="13.5" outlineLevel="1" thickBot="1" x14ac:dyDescent="0.25">
      <c r="A29" s="301" t="s">
        <v>2612</v>
      </c>
      <c r="B29" s="301" t="s">
        <v>118</v>
      </c>
      <c r="C29" s="302" t="s">
        <v>2610</v>
      </c>
      <c r="D29" s="303" t="s">
        <v>2614</v>
      </c>
      <c r="E29" s="304" t="s">
        <v>2615</v>
      </c>
      <c r="F29" s="305">
        <v>1</v>
      </c>
      <c r="G29" s="674"/>
      <c r="H29" s="304">
        <f t="shared" si="0"/>
        <v>0</v>
      </c>
      <c r="I29" s="304">
        <f t="shared" si="2"/>
        <v>0</v>
      </c>
      <c r="J29" s="306" t="e">
        <f t="shared" si="1"/>
        <v>#DIV/0!</v>
      </c>
      <c r="K29" s="18"/>
      <c r="L29" s="18"/>
      <c r="M29" s="18"/>
      <c r="N29" s="18"/>
      <c r="O29" s="18"/>
      <c r="P29" s="18"/>
      <c r="Q29" s="18"/>
      <c r="R29" s="18"/>
      <c r="S29" s="18"/>
      <c r="T29" s="18"/>
      <c r="U29" s="18"/>
      <c r="V29" s="18"/>
      <c r="W29" s="18"/>
      <c r="X29" s="18"/>
    </row>
    <row r="30" spans="1:24" ht="15.75" thickBot="1" x14ac:dyDescent="0.25">
      <c r="A30" s="288">
        <v>2</v>
      </c>
      <c r="B30" s="289"/>
      <c r="C30" s="324"/>
      <c r="D30" s="291" t="s">
        <v>221</v>
      </c>
      <c r="E30" s="292">
        <f>SUM(E31,E37,E42,E46)</f>
        <v>0</v>
      </c>
      <c r="F30" s="292"/>
      <c r="G30" s="292"/>
      <c r="H30" s="292"/>
      <c r="I30" s="292"/>
      <c r="J30" s="293" t="e">
        <f>E30/$G$779</f>
        <v>#DIV/0!</v>
      </c>
      <c r="K30" s="17"/>
      <c r="L30" s="17"/>
      <c r="M30" s="17"/>
      <c r="N30" s="17"/>
      <c r="O30" s="17"/>
      <c r="P30" s="17"/>
      <c r="Q30" s="17"/>
      <c r="R30" s="17"/>
      <c r="S30" s="17"/>
      <c r="T30" s="17"/>
      <c r="U30" s="17"/>
      <c r="V30" s="17"/>
      <c r="W30" s="17"/>
      <c r="X30" s="17"/>
    </row>
    <row r="31" spans="1:24" s="19" customFormat="1" ht="14.25" outlineLevel="1" x14ac:dyDescent="0.2">
      <c r="A31" s="294" t="s">
        <v>15</v>
      </c>
      <c r="B31" s="295"/>
      <c r="C31" s="325"/>
      <c r="D31" s="326" t="s">
        <v>222</v>
      </c>
      <c r="E31" s="298">
        <f>SUM(I32:I36)</f>
        <v>0</v>
      </c>
      <c r="F31" s="299"/>
      <c r="G31" s="299"/>
      <c r="H31" s="299"/>
      <c r="I31" s="295"/>
      <c r="J31" s="300" t="e">
        <f>E31/$G$779</f>
        <v>#DIV/0!</v>
      </c>
      <c r="K31" s="20"/>
      <c r="L31" s="20"/>
      <c r="M31" s="20"/>
      <c r="N31" s="20"/>
      <c r="O31" s="20"/>
      <c r="P31" s="20"/>
      <c r="Q31" s="20"/>
      <c r="R31" s="20"/>
      <c r="S31" s="20"/>
      <c r="T31" s="20"/>
      <c r="U31" s="20"/>
      <c r="V31" s="20"/>
      <c r="W31" s="20"/>
      <c r="X31" s="20"/>
    </row>
    <row r="32" spans="1:24" s="19" customFormat="1" ht="38.25" outlineLevel="1" x14ac:dyDescent="0.2">
      <c r="A32" s="301" t="s">
        <v>16</v>
      </c>
      <c r="B32" s="301" t="s">
        <v>117</v>
      </c>
      <c r="C32" s="310" t="s">
        <v>1260</v>
      </c>
      <c r="D32" s="303" t="s">
        <v>1261</v>
      </c>
      <c r="E32" s="304" t="s">
        <v>97</v>
      </c>
      <c r="F32" s="236">
        <v>328.06</v>
      </c>
      <c r="G32" s="674"/>
      <c r="H32" s="304">
        <f>ROUND(G32*(1+$F$780),2)</f>
        <v>0</v>
      </c>
      <c r="I32" s="304">
        <f>ROUND(H32*F32,2)</f>
        <v>0</v>
      </c>
      <c r="J32" s="306" t="e">
        <f>I32/$G$779</f>
        <v>#DIV/0!</v>
      </c>
      <c r="K32" s="20"/>
      <c r="L32" s="20"/>
      <c r="M32" s="20"/>
      <c r="N32" s="20"/>
      <c r="O32" s="20"/>
      <c r="P32" s="20"/>
      <c r="Q32" s="20"/>
      <c r="R32" s="20"/>
      <c r="S32" s="20"/>
      <c r="T32" s="20"/>
      <c r="U32" s="20"/>
      <c r="V32" s="20"/>
      <c r="W32" s="20"/>
      <c r="X32" s="20"/>
    </row>
    <row r="33" spans="1:24" s="19" customFormat="1" ht="38.25" outlineLevel="1" x14ac:dyDescent="0.2">
      <c r="A33" s="301" t="s">
        <v>17</v>
      </c>
      <c r="B33" s="301" t="s">
        <v>117</v>
      </c>
      <c r="C33" s="310" t="s">
        <v>1262</v>
      </c>
      <c r="D33" s="303" t="s">
        <v>1263</v>
      </c>
      <c r="E33" s="304" t="s">
        <v>97</v>
      </c>
      <c r="F33" s="236">
        <v>298.70999999999998</v>
      </c>
      <c r="G33" s="674"/>
      <c r="H33" s="304">
        <f>ROUND(G33*(1+$F$780),2)</f>
        <v>0</v>
      </c>
      <c r="I33" s="304">
        <f t="shared" ref="I33:I41" si="3">ROUND(H33*F33,2)</f>
        <v>0</v>
      </c>
      <c r="J33" s="306" t="e">
        <f>I33/$G$779</f>
        <v>#DIV/0!</v>
      </c>
      <c r="K33" s="20"/>
      <c r="L33" s="20"/>
      <c r="M33" s="20"/>
      <c r="N33" s="20"/>
      <c r="O33" s="20"/>
      <c r="P33" s="20"/>
      <c r="Q33" s="20"/>
      <c r="R33" s="20"/>
      <c r="S33" s="20"/>
      <c r="T33" s="20"/>
      <c r="U33" s="20"/>
      <c r="V33" s="20"/>
      <c r="W33" s="20"/>
      <c r="X33" s="20"/>
    </row>
    <row r="34" spans="1:24" s="19" customFormat="1" ht="38.25" outlineLevel="1" x14ac:dyDescent="0.2">
      <c r="A34" s="301" t="s">
        <v>109</v>
      </c>
      <c r="B34" s="301" t="s">
        <v>117</v>
      </c>
      <c r="C34" s="310" t="s">
        <v>1264</v>
      </c>
      <c r="D34" s="303" t="s">
        <v>1265</v>
      </c>
      <c r="E34" s="304" t="s">
        <v>97</v>
      </c>
      <c r="F34" s="236">
        <v>433.13</v>
      </c>
      <c r="G34" s="674"/>
      <c r="H34" s="304">
        <f>ROUND(G34*(1+$F$780),2)</f>
        <v>0</v>
      </c>
      <c r="I34" s="304">
        <f t="shared" si="3"/>
        <v>0</v>
      </c>
      <c r="J34" s="306" t="e">
        <f>I34/$G$779</f>
        <v>#DIV/0!</v>
      </c>
      <c r="K34" s="20"/>
      <c r="L34" s="20"/>
      <c r="M34" s="20"/>
      <c r="N34" s="20"/>
      <c r="O34" s="20"/>
      <c r="P34" s="20"/>
      <c r="Q34" s="20"/>
      <c r="R34" s="20"/>
      <c r="S34" s="20"/>
      <c r="T34" s="20"/>
      <c r="U34" s="20"/>
      <c r="V34" s="20"/>
      <c r="W34" s="20"/>
      <c r="X34" s="20"/>
    </row>
    <row r="35" spans="1:24" s="19" customFormat="1" ht="25.5" outlineLevel="1" x14ac:dyDescent="0.2">
      <c r="A35" s="301" t="s">
        <v>132</v>
      </c>
      <c r="B35" s="301" t="s">
        <v>117</v>
      </c>
      <c r="C35" s="310" t="s">
        <v>224</v>
      </c>
      <c r="D35" s="303" t="s">
        <v>225</v>
      </c>
      <c r="E35" s="304" t="s">
        <v>108</v>
      </c>
      <c r="F35" s="236">
        <v>432.57</v>
      </c>
      <c r="G35" s="674"/>
      <c r="H35" s="304">
        <f>ROUND(G35*(1+$F$780),2)</f>
        <v>0</v>
      </c>
      <c r="I35" s="304">
        <f t="shared" si="3"/>
        <v>0</v>
      </c>
      <c r="J35" s="306" t="e">
        <f>I35/$G$779</f>
        <v>#DIV/0!</v>
      </c>
      <c r="K35" s="20"/>
      <c r="L35" s="20"/>
      <c r="M35" s="20"/>
      <c r="N35" s="20"/>
      <c r="O35" s="20"/>
      <c r="P35" s="20"/>
      <c r="Q35" s="20"/>
      <c r="R35" s="20"/>
      <c r="S35" s="20"/>
      <c r="T35" s="20"/>
      <c r="U35" s="20"/>
      <c r="V35" s="20"/>
      <c r="W35" s="20"/>
      <c r="X35" s="20"/>
    </row>
    <row r="36" spans="1:24" s="19" customFormat="1" ht="51" outlineLevel="1" x14ac:dyDescent="0.2">
      <c r="A36" s="327" t="s">
        <v>133</v>
      </c>
      <c r="B36" s="311" t="s">
        <v>117</v>
      </c>
      <c r="C36" s="328" t="s">
        <v>226</v>
      </c>
      <c r="D36" s="329" t="s">
        <v>227</v>
      </c>
      <c r="E36" s="314" t="s">
        <v>97</v>
      </c>
      <c r="F36" s="237">
        <v>710.25</v>
      </c>
      <c r="G36" s="675"/>
      <c r="H36" s="304">
        <f>ROUND(G36*(1+$F$780),2)</f>
        <v>0</v>
      </c>
      <c r="I36" s="304">
        <f t="shared" si="3"/>
        <v>0</v>
      </c>
      <c r="J36" s="330" t="e">
        <f>I36/$G$779</f>
        <v>#DIV/0!</v>
      </c>
      <c r="K36" s="20"/>
      <c r="L36" s="20"/>
      <c r="M36" s="20"/>
      <c r="N36" s="20"/>
      <c r="O36" s="20"/>
      <c r="P36" s="20"/>
      <c r="Q36" s="20"/>
      <c r="R36" s="20"/>
      <c r="S36" s="20"/>
      <c r="T36" s="20"/>
      <c r="U36" s="20"/>
      <c r="V36" s="20"/>
      <c r="W36" s="20"/>
      <c r="X36" s="20"/>
    </row>
    <row r="37" spans="1:24" s="19" customFormat="1" ht="14.25" outlineLevel="1" x14ac:dyDescent="0.2">
      <c r="A37" s="294" t="s">
        <v>228</v>
      </c>
      <c r="B37" s="319"/>
      <c r="C37" s="331"/>
      <c r="D37" s="332" t="s">
        <v>1266</v>
      </c>
      <c r="E37" s="321">
        <f>SUM(I38:I41)</f>
        <v>0</v>
      </c>
      <c r="F37" s="322"/>
      <c r="G37" s="322"/>
      <c r="H37" s="322"/>
      <c r="I37" s="319"/>
      <c r="J37" s="300" t="e">
        <f>E37/$G$779</f>
        <v>#DIV/0!</v>
      </c>
      <c r="K37" s="20"/>
      <c r="L37" s="20"/>
      <c r="M37" s="20"/>
      <c r="N37" s="20"/>
      <c r="O37" s="20"/>
      <c r="P37" s="20"/>
      <c r="Q37" s="20"/>
      <c r="R37" s="20"/>
      <c r="S37" s="20"/>
      <c r="T37" s="20"/>
      <c r="U37" s="20"/>
      <c r="V37" s="20"/>
      <c r="W37" s="20"/>
      <c r="X37" s="20"/>
    </row>
    <row r="38" spans="1:24" s="19" customFormat="1" ht="38.25" outlineLevel="1" x14ac:dyDescent="0.2">
      <c r="A38" s="301" t="s">
        <v>386</v>
      </c>
      <c r="B38" s="301" t="s">
        <v>117</v>
      </c>
      <c r="C38" s="310" t="s">
        <v>1260</v>
      </c>
      <c r="D38" s="303" t="s">
        <v>1261</v>
      </c>
      <c r="E38" s="304" t="s">
        <v>97</v>
      </c>
      <c r="F38" s="236">
        <v>8.7100000000000009</v>
      </c>
      <c r="G38" s="674"/>
      <c r="H38" s="304">
        <f>ROUND(G38*(1+$F$780),2)</f>
        <v>0</v>
      </c>
      <c r="I38" s="304">
        <f t="shared" si="3"/>
        <v>0</v>
      </c>
      <c r="J38" s="306" t="e">
        <f>I38/$G$779</f>
        <v>#DIV/0!</v>
      </c>
      <c r="K38" s="20"/>
      <c r="L38" s="20"/>
      <c r="M38" s="20"/>
      <c r="N38" s="20"/>
      <c r="O38" s="20"/>
      <c r="P38" s="20"/>
      <c r="Q38" s="20"/>
      <c r="R38" s="20"/>
      <c r="S38" s="20"/>
      <c r="T38" s="20"/>
      <c r="U38" s="20"/>
      <c r="V38" s="20"/>
      <c r="W38" s="20"/>
      <c r="X38" s="20"/>
    </row>
    <row r="39" spans="1:24" s="19" customFormat="1" ht="38.25" outlineLevel="1" x14ac:dyDescent="0.2">
      <c r="A39" s="301" t="s">
        <v>387</v>
      </c>
      <c r="B39" s="301" t="s">
        <v>117</v>
      </c>
      <c r="C39" s="310" t="s">
        <v>1264</v>
      </c>
      <c r="D39" s="303" t="s">
        <v>1265</v>
      </c>
      <c r="E39" s="304" t="s">
        <v>97</v>
      </c>
      <c r="F39" s="236">
        <v>11.47</v>
      </c>
      <c r="G39" s="674"/>
      <c r="H39" s="304">
        <f>ROUND(G39*(1+$F$780),2)</f>
        <v>0</v>
      </c>
      <c r="I39" s="304">
        <f t="shared" si="3"/>
        <v>0</v>
      </c>
      <c r="J39" s="306" t="e">
        <f>I39/$G$779</f>
        <v>#DIV/0!</v>
      </c>
      <c r="K39" s="20"/>
      <c r="L39" s="20"/>
      <c r="M39" s="20"/>
      <c r="N39" s="20"/>
      <c r="O39" s="20"/>
      <c r="P39" s="20"/>
      <c r="Q39" s="20"/>
      <c r="R39" s="20"/>
      <c r="S39" s="20"/>
      <c r="T39" s="20"/>
      <c r="U39" s="20"/>
      <c r="V39" s="20"/>
      <c r="W39" s="20"/>
      <c r="X39" s="20"/>
    </row>
    <row r="40" spans="1:24" s="19" customFormat="1" ht="25.5" outlineLevel="1" x14ac:dyDescent="0.2">
      <c r="A40" s="301" t="s">
        <v>388</v>
      </c>
      <c r="B40" s="311" t="s">
        <v>117</v>
      </c>
      <c r="C40" s="328" t="s">
        <v>224</v>
      </c>
      <c r="D40" s="329" t="s">
        <v>225</v>
      </c>
      <c r="E40" s="314" t="s">
        <v>108</v>
      </c>
      <c r="F40" s="333">
        <v>20.38</v>
      </c>
      <c r="G40" s="676"/>
      <c r="H40" s="304">
        <f>ROUND(G40*(1+$F$780),2)</f>
        <v>0</v>
      </c>
      <c r="I40" s="304">
        <f t="shared" si="3"/>
        <v>0</v>
      </c>
      <c r="J40" s="306" t="e">
        <f>I40/$G$779</f>
        <v>#DIV/0!</v>
      </c>
      <c r="K40" s="20"/>
      <c r="L40" s="20"/>
      <c r="M40" s="20"/>
      <c r="N40" s="20"/>
      <c r="O40" s="20"/>
      <c r="P40" s="20"/>
      <c r="Q40" s="20"/>
      <c r="R40" s="20"/>
      <c r="S40" s="20"/>
      <c r="T40" s="20"/>
      <c r="U40" s="20"/>
      <c r="V40" s="20"/>
      <c r="W40" s="20"/>
      <c r="X40" s="20"/>
    </row>
    <row r="41" spans="1:24" s="19" customFormat="1" ht="51" outlineLevel="1" x14ac:dyDescent="0.2">
      <c r="A41" s="301" t="s">
        <v>2616</v>
      </c>
      <c r="B41" s="335" t="s">
        <v>117</v>
      </c>
      <c r="C41" s="328" t="s">
        <v>226</v>
      </c>
      <c r="D41" s="336" t="s">
        <v>227</v>
      </c>
      <c r="E41" s="337" t="s">
        <v>97</v>
      </c>
      <c r="F41" s="237">
        <v>10.71</v>
      </c>
      <c r="G41" s="675"/>
      <c r="H41" s="304">
        <f>ROUND(G41*(1+$F$780),2)</f>
        <v>0</v>
      </c>
      <c r="I41" s="304">
        <f t="shared" si="3"/>
        <v>0</v>
      </c>
      <c r="J41" s="338" t="e">
        <f>I41/$G$779</f>
        <v>#DIV/0!</v>
      </c>
      <c r="K41" s="20"/>
      <c r="L41" s="20"/>
      <c r="M41" s="20"/>
      <c r="N41" s="20"/>
      <c r="O41" s="20"/>
      <c r="P41" s="20"/>
      <c r="Q41" s="20"/>
      <c r="R41" s="20"/>
      <c r="S41" s="20"/>
      <c r="T41" s="20"/>
      <c r="U41" s="20"/>
      <c r="V41" s="20"/>
      <c r="W41" s="20"/>
      <c r="X41" s="20"/>
    </row>
    <row r="42" spans="1:24" s="19" customFormat="1" ht="14.25" outlineLevel="1" x14ac:dyDescent="0.2">
      <c r="A42" s="318" t="s">
        <v>389</v>
      </c>
      <c r="B42" s="319"/>
      <c r="C42" s="331"/>
      <c r="D42" s="332" t="s">
        <v>1267</v>
      </c>
      <c r="E42" s="321">
        <f>SUM(I43:I45)</f>
        <v>0</v>
      </c>
      <c r="F42" s="322"/>
      <c r="G42" s="322"/>
      <c r="H42" s="322"/>
      <c r="I42" s="319"/>
      <c r="J42" s="300" t="e">
        <f>E42/$G$779</f>
        <v>#DIV/0!</v>
      </c>
      <c r="K42" s="20"/>
      <c r="L42" s="20"/>
      <c r="M42" s="20"/>
      <c r="N42" s="20"/>
      <c r="O42" s="20"/>
      <c r="P42" s="20"/>
      <c r="Q42" s="20"/>
      <c r="R42" s="20"/>
      <c r="S42" s="20"/>
      <c r="T42" s="20"/>
      <c r="U42" s="20"/>
      <c r="V42" s="20"/>
      <c r="W42" s="20"/>
      <c r="X42" s="20"/>
    </row>
    <row r="43" spans="1:24" ht="38.25" outlineLevel="1" x14ac:dyDescent="0.2">
      <c r="A43" s="339" t="s">
        <v>390</v>
      </c>
      <c r="B43" s="340" t="s">
        <v>117</v>
      </c>
      <c r="C43" s="341" t="s">
        <v>1260</v>
      </c>
      <c r="D43" s="342" t="s">
        <v>1261</v>
      </c>
      <c r="E43" s="343" t="s">
        <v>97</v>
      </c>
      <c r="F43" s="344">
        <v>79.62</v>
      </c>
      <c r="G43" s="674"/>
      <c r="H43" s="304">
        <f>ROUND(G43*(1+$F$780),2)</f>
        <v>0</v>
      </c>
      <c r="I43" s="304">
        <f t="shared" ref="I43:I51" si="4">ROUND(H43*F43,2)</f>
        <v>0</v>
      </c>
      <c r="J43" s="345" t="e">
        <f>I43/$G$779</f>
        <v>#DIV/0!</v>
      </c>
      <c r="K43" s="17"/>
      <c r="L43" s="17"/>
      <c r="M43" s="17"/>
      <c r="N43" s="17"/>
      <c r="O43" s="17"/>
      <c r="P43" s="17"/>
      <c r="Q43" s="17"/>
      <c r="R43" s="17"/>
      <c r="S43" s="17"/>
      <c r="T43" s="17"/>
      <c r="U43" s="17"/>
      <c r="V43" s="17"/>
      <c r="W43" s="17"/>
      <c r="X43" s="17"/>
    </row>
    <row r="44" spans="1:24" ht="25.5" outlineLevel="1" x14ac:dyDescent="0.2">
      <c r="A44" s="346" t="s">
        <v>391</v>
      </c>
      <c r="B44" s="340" t="s">
        <v>117</v>
      </c>
      <c r="C44" s="341" t="s">
        <v>224</v>
      </c>
      <c r="D44" s="347" t="s">
        <v>225</v>
      </c>
      <c r="E44" s="348" t="s">
        <v>108</v>
      </c>
      <c r="F44" s="344">
        <v>56.03</v>
      </c>
      <c r="G44" s="674"/>
      <c r="H44" s="304">
        <f>ROUND(G44*(1+$F$780),2)</f>
        <v>0</v>
      </c>
      <c r="I44" s="304">
        <f t="shared" si="4"/>
        <v>0</v>
      </c>
      <c r="J44" s="349" t="e">
        <f>I44/$G$779</f>
        <v>#DIV/0!</v>
      </c>
      <c r="K44" s="17"/>
      <c r="L44" s="17"/>
      <c r="M44" s="17"/>
      <c r="N44" s="17"/>
      <c r="O44" s="17"/>
      <c r="P44" s="17"/>
      <c r="Q44" s="17"/>
      <c r="R44" s="17"/>
      <c r="S44" s="17"/>
      <c r="T44" s="17"/>
      <c r="U44" s="17"/>
      <c r="V44" s="17"/>
      <c r="W44" s="17"/>
      <c r="X44" s="17"/>
    </row>
    <row r="45" spans="1:24" ht="51" outlineLevel="1" x14ac:dyDescent="0.2">
      <c r="A45" s="350" t="s">
        <v>392</v>
      </c>
      <c r="B45" s="351" t="s">
        <v>117</v>
      </c>
      <c r="C45" s="301" t="s">
        <v>226</v>
      </c>
      <c r="D45" s="352" t="s">
        <v>227</v>
      </c>
      <c r="E45" s="348" t="s">
        <v>97</v>
      </c>
      <c r="F45" s="344">
        <v>39.799999999999997</v>
      </c>
      <c r="G45" s="674"/>
      <c r="H45" s="304">
        <f>ROUND(G45*(1+$F$780),2)</f>
        <v>0</v>
      </c>
      <c r="I45" s="304">
        <f t="shared" si="4"/>
        <v>0</v>
      </c>
      <c r="J45" s="353" t="e">
        <f>I45/$G$779</f>
        <v>#DIV/0!</v>
      </c>
      <c r="K45" s="17"/>
      <c r="L45" s="17"/>
      <c r="M45" s="17"/>
      <c r="N45" s="17"/>
      <c r="O45" s="17"/>
      <c r="P45" s="17"/>
      <c r="Q45" s="17"/>
      <c r="R45" s="17"/>
      <c r="S45" s="17"/>
      <c r="T45" s="17"/>
      <c r="U45" s="17"/>
      <c r="V45" s="17"/>
      <c r="W45" s="17"/>
      <c r="X45" s="17"/>
    </row>
    <row r="46" spans="1:24" ht="14.25" outlineLevel="1" x14ac:dyDescent="0.2">
      <c r="A46" s="318" t="s">
        <v>1269</v>
      </c>
      <c r="B46" s="319"/>
      <c r="C46" s="331"/>
      <c r="D46" s="332" t="s">
        <v>1268</v>
      </c>
      <c r="E46" s="321">
        <f>SUM(I47:I51)</f>
        <v>0</v>
      </c>
      <c r="F46" s="322"/>
      <c r="G46" s="322"/>
      <c r="H46" s="322"/>
      <c r="I46" s="319"/>
      <c r="J46" s="354" t="e">
        <f>E46/$G$779</f>
        <v>#DIV/0!</v>
      </c>
      <c r="K46" s="152"/>
      <c r="L46" s="17"/>
      <c r="M46" s="17"/>
      <c r="N46" s="17"/>
      <c r="O46" s="17"/>
      <c r="P46" s="17"/>
      <c r="Q46" s="17"/>
      <c r="R46" s="17"/>
      <c r="S46" s="17"/>
      <c r="T46" s="17"/>
      <c r="U46" s="17"/>
      <c r="V46" s="17"/>
      <c r="W46" s="17"/>
      <c r="X46" s="17"/>
    </row>
    <row r="47" spans="1:24" ht="38.25" outlineLevel="1" x14ac:dyDescent="0.2">
      <c r="A47" s="355" t="s">
        <v>1270</v>
      </c>
      <c r="B47" s="340" t="s">
        <v>117</v>
      </c>
      <c r="C47" s="341" t="s">
        <v>1260</v>
      </c>
      <c r="D47" s="342" t="s">
        <v>1261</v>
      </c>
      <c r="E47" s="343" t="s">
        <v>97</v>
      </c>
      <c r="F47" s="344">
        <v>87.09</v>
      </c>
      <c r="G47" s="674"/>
      <c r="H47" s="304">
        <f>ROUND(G47*(1+$F$780),2)</f>
        <v>0</v>
      </c>
      <c r="I47" s="304">
        <f t="shared" si="4"/>
        <v>0</v>
      </c>
      <c r="J47" s="356" t="e">
        <f>I47/$G$779</f>
        <v>#DIV/0!</v>
      </c>
      <c r="K47" s="17"/>
      <c r="L47" s="160"/>
      <c r="M47" s="17"/>
      <c r="N47" s="17"/>
      <c r="O47" s="17"/>
      <c r="P47" s="17"/>
      <c r="Q47" s="17"/>
      <c r="R47" s="17"/>
      <c r="S47" s="17"/>
      <c r="T47" s="17"/>
      <c r="U47" s="17"/>
      <c r="V47" s="17"/>
      <c r="W47" s="17"/>
      <c r="X47" s="17"/>
    </row>
    <row r="48" spans="1:24" ht="38.25" outlineLevel="1" x14ac:dyDescent="0.2">
      <c r="A48" s="357" t="s">
        <v>1271</v>
      </c>
      <c r="B48" s="340" t="s">
        <v>117</v>
      </c>
      <c r="C48" s="341" t="s">
        <v>1262</v>
      </c>
      <c r="D48" s="347" t="s">
        <v>1263</v>
      </c>
      <c r="E48" s="348" t="s">
        <v>97</v>
      </c>
      <c r="F48" s="344">
        <v>2.34</v>
      </c>
      <c r="G48" s="674"/>
      <c r="H48" s="304">
        <f>ROUND(G48*(1+$F$780),2)</f>
        <v>0</v>
      </c>
      <c r="I48" s="304">
        <f t="shared" si="4"/>
        <v>0</v>
      </c>
      <c r="J48" s="349" t="e">
        <f>I48/$G$779</f>
        <v>#DIV/0!</v>
      </c>
      <c r="K48" s="17"/>
      <c r="L48" s="17"/>
      <c r="M48" s="17"/>
      <c r="N48" s="17"/>
      <c r="O48" s="17"/>
      <c r="P48" s="17"/>
      <c r="Q48" s="17"/>
      <c r="R48" s="17"/>
      <c r="S48" s="17"/>
      <c r="T48" s="17"/>
      <c r="U48" s="17"/>
      <c r="V48" s="17"/>
      <c r="W48" s="17"/>
      <c r="X48" s="17"/>
    </row>
    <row r="49" spans="1:24" ht="38.25" outlineLevel="1" x14ac:dyDescent="0.2">
      <c r="A49" s="357" t="s">
        <v>1272</v>
      </c>
      <c r="B49" s="351" t="s">
        <v>117</v>
      </c>
      <c r="C49" s="301" t="s">
        <v>1264</v>
      </c>
      <c r="D49" s="358" t="s">
        <v>1265</v>
      </c>
      <c r="E49" s="359" t="s">
        <v>97</v>
      </c>
      <c r="F49" s="344">
        <v>73.680000000000007</v>
      </c>
      <c r="G49" s="674"/>
      <c r="H49" s="304">
        <f>ROUND(G49*(1+$F$780),2)</f>
        <v>0</v>
      </c>
      <c r="I49" s="304">
        <f t="shared" si="4"/>
        <v>0</v>
      </c>
      <c r="J49" s="349" t="e">
        <f>I49/$G$779</f>
        <v>#DIV/0!</v>
      </c>
      <c r="K49" s="17"/>
      <c r="L49" s="17"/>
      <c r="M49" s="17"/>
      <c r="N49" s="17"/>
      <c r="O49" s="17"/>
      <c r="P49" s="17"/>
      <c r="Q49" s="17"/>
      <c r="R49" s="17"/>
      <c r="S49" s="17"/>
      <c r="T49" s="17"/>
      <c r="U49" s="17"/>
      <c r="V49" s="17"/>
      <c r="W49" s="17"/>
      <c r="X49" s="17"/>
    </row>
    <row r="50" spans="1:24" ht="25.5" outlineLevel="1" x14ac:dyDescent="0.2">
      <c r="A50" s="357" t="s">
        <v>1273</v>
      </c>
      <c r="B50" s="340" t="s">
        <v>117</v>
      </c>
      <c r="C50" s="341" t="s">
        <v>224</v>
      </c>
      <c r="D50" s="360" t="s">
        <v>225</v>
      </c>
      <c r="E50" s="361" t="s">
        <v>108</v>
      </c>
      <c r="F50" s="344">
        <v>140.53</v>
      </c>
      <c r="G50" s="674"/>
      <c r="H50" s="304">
        <f>ROUND(G50*(1+$F$780),2)</f>
        <v>0</v>
      </c>
      <c r="I50" s="304">
        <f t="shared" si="4"/>
        <v>0</v>
      </c>
      <c r="J50" s="349" t="e">
        <f>I50/$G$779</f>
        <v>#DIV/0!</v>
      </c>
      <c r="K50" s="17"/>
      <c r="L50" s="17"/>
      <c r="M50" s="17"/>
      <c r="N50" s="17"/>
      <c r="O50" s="17"/>
      <c r="P50" s="17"/>
      <c r="Q50" s="17"/>
      <c r="R50" s="17"/>
      <c r="S50" s="17"/>
      <c r="T50" s="17"/>
      <c r="U50" s="17"/>
      <c r="V50" s="17"/>
      <c r="W50" s="17"/>
      <c r="X50" s="17"/>
    </row>
    <row r="51" spans="1:24" ht="51.75" outlineLevel="1" thickBot="1" x14ac:dyDescent="0.25">
      <c r="A51" s="362" t="s">
        <v>1274</v>
      </c>
      <c r="B51" s="340" t="s">
        <v>117</v>
      </c>
      <c r="C51" s="341" t="s">
        <v>226</v>
      </c>
      <c r="D51" s="347" t="s">
        <v>227</v>
      </c>
      <c r="E51" s="348" t="s">
        <v>97</v>
      </c>
      <c r="F51" s="344">
        <v>79.180000000000007</v>
      </c>
      <c r="G51" s="674"/>
      <c r="H51" s="304">
        <f>ROUND(G51*(1+$F$780),2)</f>
        <v>0</v>
      </c>
      <c r="I51" s="304">
        <f t="shared" si="4"/>
        <v>0</v>
      </c>
      <c r="J51" s="349" t="e">
        <f>I51/$G$779</f>
        <v>#DIV/0!</v>
      </c>
      <c r="K51" s="17"/>
      <c r="L51" s="17"/>
      <c r="M51" s="17"/>
      <c r="N51" s="17"/>
      <c r="O51" s="17"/>
      <c r="P51" s="17"/>
      <c r="Q51" s="17"/>
      <c r="R51" s="17"/>
      <c r="S51" s="17"/>
      <c r="T51" s="17"/>
      <c r="U51" s="17"/>
      <c r="V51" s="17"/>
      <c r="W51" s="17"/>
      <c r="X51" s="17"/>
    </row>
    <row r="52" spans="1:24" ht="15.75" thickBot="1" x14ac:dyDescent="0.25">
      <c r="A52" s="288">
        <v>3</v>
      </c>
      <c r="B52" s="289"/>
      <c r="C52" s="324"/>
      <c r="D52" s="291" t="s">
        <v>229</v>
      </c>
      <c r="E52" s="292">
        <f>SUM(E53,E58,E69,E77,E83,E90,E101,E108,E117,E121)</f>
        <v>0</v>
      </c>
      <c r="F52" s="292"/>
      <c r="G52" s="292"/>
      <c r="H52" s="292"/>
      <c r="I52" s="292"/>
      <c r="J52" s="293" t="e">
        <f>E52/$G$779</f>
        <v>#DIV/0!</v>
      </c>
      <c r="K52" s="2"/>
      <c r="L52" s="2"/>
      <c r="M52" s="2"/>
      <c r="N52" s="2"/>
      <c r="P52" s="2"/>
      <c r="Q52" s="2"/>
      <c r="R52" s="2"/>
      <c r="S52" s="2"/>
      <c r="T52" s="2"/>
      <c r="U52" s="2"/>
      <c r="V52" s="2"/>
      <c r="W52" s="2"/>
      <c r="X52" s="2"/>
    </row>
    <row r="53" spans="1:24" ht="12.75" outlineLevel="1" x14ac:dyDescent="0.2">
      <c r="A53" s="294" t="s">
        <v>18</v>
      </c>
      <c r="B53" s="295"/>
      <c r="C53" s="296"/>
      <c r="D53" s="297" t="s">
        <v>230</v>
      </c>
      <c r="E53" s="298">
        <f>SUM(I54:I57)</f>
        <v>0</v>
      </c>
      <c r="F53" s="299"/>
      <c r="G53" s="299"/>
      <c r="H53" s="299"/>
      <c r="I53" s="295"/>
      <c r="J53" s="300" t="e">
        <f>E53/$G$779</f>
        <v>#DIV/0!</v>
      </c>
      <c r="K53" s="2"/>
      <c r="L53" s="2"/>
      <c r="M53" s="2"/>
      <c r="N53" s="2"/>
      <c r="P53" s="2"/>
      <c r="Q53" s="2"/>
      <c r="R53" s="2"/>
      <c r="S53" s="2"/>
      <c r="T53" s="2"/>
      <c r="U53" s="2"/>
      <c r="V53" s="2"/>
      <c r="W53" s="2"/>
      <c r="X53" s="2"/>
    </row>
    <row r="54" spans="1:24" ht="38.25" outlineLevel="1" x14ac:dyDescent="0.2">
      <c r="A54" s="363" t="s">
        <v>19</v>
      </c>
      <c r="B54" s="364" t="s">
        <v>117</v>
      </c>
      <c r="C54" s="365" t="s">
        <v>1275</v>
      </c>
      <c r="D54" s="303" t="s">
        <v>1276</v>
      </c>
      <c r="E54" s="304" t="s">
        <v>128</v>
      </c>
      <c r="F54" s="366">
        <v>1116.5</v>
      </c>
      <c r="G54" s="674"/>
      <c r="H54" s="304">
        <f>ROUND(G54*(1+$F$780),2)</f>
        <v>0</v>
      </c>
      <c r="I54" s="304">
        <f t="shared" ref="I54:I57" si="5">ROUND(H54*F54,2)</f>
        <v>0</v>
      </c>
      <c r="J54" s="306" t="e">
        <f>I54/$G$779</f>
        <v>#DIV/0!</v>
      </c>
      <c r="K54" s="2"/>
      <c r="L54" s="2"/>
      <c r="M54" s="2"/>
      <c r="N54" s="2"/>
      <c r="O54" s="2"/>
      <c r="P54" s="2"/>
      <c r="Q54" s="2"/>
      <c r="R54" s="2"/>
      <c r="S54" s="2"/>
      <c r="T54" s="2"/>
      <c r="U54" s="2"/>
      <c r="V54" s="2"/>
      <c r="W54" s="2"/>
      <c r="X54" s="2"/>
    </row>
    <row r="55" spans="1:24" ht="38.25" outlineLevel="1" x14ac:dyDescent="0.2">
      <c r="A55" s="363" t="s">
        <v>20</v>
      </c>
      <c r="B55" s="367" t="s">
        <v>213</v>
      </c>
      <c r="C55" s="368" t="s">
        <v>1277</v>
      </c>
      <c r="D55" s="303" t="s">
        <v>1278</v>
      </c>
      <c r="E55" s="334" t="s">
        <v>1279</v>
      </c>
      <c r="F55" s="369">
        <v>252</v>
      </c>
      <c r="G55" s="333">
        <f>Composições!G59</f>
        <v>0</v>
      </c>
      <c r="H55" s="304">
        <f>ROUND(G55*(1+$F$780),2)</f>
        <v>0</v>
      </c>
      <c r="I55" s="304">
        <f t="shared" si="5"/>
        <v>0</v>
      </c>
      <c r="J55" s="370" t="e">
        <f>I55/$G$779</f>
        <v>#DIV/0!</v>
      </c>
      <c r="K55" s="2"/>
      <c r="L55" s="2"/>
      <c r="M55" s="2"/>
      <c r="N55" s="2"/>
      <c r="O55" s="2"/>
      <c r="P55" s="2"/>
      <c r="Q55" s="2"/>
      <c r="R55" s="2"/>
      <c r="S55" s="2"/>
      <c r="T55" s="2"/>
      <c r="U55" s="2"/>
      <c r="V55" s="2"/>
      <c r="W55" s="2"/>
      <c r="X55" s="2"/>
    </row>
    <row r="56" spans="1:24" ht="38.25" outlineLevel="1" x14ac:dyDescent="0.2">
      <c r="A56" s="363" t="s">
        <v>153</v>
      </c>
      <c r="B56" s="371" t="s">
        <v>213</v>
      </c>
      <c r="C56" s="372" t="s">
        <v>1280</v>
      </c>
      <c r="D56" s="303" t="s">
        <v>1281</v>
      </c>
      <c r="E56" s="304" t="s">
        <v>1279</v>
      </c>
      <c r="F56" s="366">
        <v>42</v>
      </c>
      <c r="G56" s="236">
        <f>Composições!G72</f>
        <v>0</v>
      </c>
      <c r="H56" s="304">
        <f>ROUND(G56*(1+$F$780),2)</f>
        <v>0</v>
      </c>
      <c r="I56" s="304">
        <f t="shared" si="5"/>
        <v>0</v>
      </c>
      <c r="J56" s="306" t="e">
        <f>I56/$G$779</f>
        <v>#DIV/0!</v>
      </c>
      <c r="K56" s="2"/>
      <c r="L56" s="2"/>
      <c r="M56" s="2"/>
      <c r="N56" s="2"/>
      <c r="O56" s="2"/>
      <c r="P56" s="2"/>
      <c r="Q56" s="2"/>
      <c r="R56" s="2"/>
      <c r="S56" s="2"/>
      <c r="T56" s="2"/>
      <c r="U56" s="2"/>
      <c r="V56" s="2"/>
      <c r="W56" s="2"/>
      <c r="X56" s="2"/>
    </row>
    <row r="57" spans="1:24" ht="38.25" outlineLevel="1" x14ac:dyDescent="0.2">
      <c r="A57" s="373" t="s">
        <v>154</v>
      </c>
      <c r="B57" s="367" t="s">
        <v>213</v>
      </c>
      <c r="C57" s="368" t="s">
        <v>1282</v>
      </c>
      <c r="D57" s="329" t="s">
        <v>1283</v>
      </c>
      <c r="E57" s="304" t="s">
        <v>1279</v>
      </c>
      <c r="F57" s="374">
        <v>269.5</v>
      </c>
      <c r="G57" s="236">
        <f>Composições!G85</f>
        <v>0</v>
      </c>
      <c r="H57" s="304">
        <f>ROUND(G57*(1+$F$780),2)</f>
        <v>0</v>
      </c>
      <c r="I57" s="304">
        <f t="shared" si="5"/>
        <v>0</v>
      </c>
      <c r="J57" s="370" t="e">
        <f>I57/$G$779</f>
        <v>#DIV/0!</v>
      </c>
      <c r="K57" s="2"/>
      <c r="L57" s="2"/>
      <c r="M57" s="2"/>
      <c r="N57" s="2"/>
      <c r="O57" s="2"/>
      <c r="P57" s="2"/>
      <c r="Q57" s="2"/>
      <c r="R57" s="2"/>
      <c r="S57" s="2"/>
      <c r="T57" s="2"/>
      <c r="U57" s="2"/>
      <c r="V57" s="2"/>
      <c r="W57" s="2"/>
      <c r="X57" s="2"/>
    </row>
    <row r="58" spans="1:24" ht="12.75" outlineLevel="1" x14ac:dyDescent="0.2">
      <c r="A58" s="318" t="s">
        <v>21</v>
      </c>
      <c r="B58" s="319"/>
      <c r="C58" s="320"/>
      <c r="D58" s="375" t="s">
        <v>1284</v>
      </c>
      <c r="E58" s="321">
        <f>SUM(I59:I68)</f>
        <v>0</v>
      </c>
      <c r="F58" s="322"/>
      <c r="G58" s="322"/>
      <c r="H58" s="322"/>
      <c r="I58" s="319"/>
      <c r="J58" s="323" t="e">
        <f>E58/$G$779</f>
        <v>#DIV/0!</v>
      </c>
      <c r="K58" s="2"/>
      <c r="L58" s="2"/>
      <c r="M58" s="2"/>
      <c r="N58" s="2"/>
      <c r="O58" s="2"/>
      <c r="P58" s="2"/>
      <c r="Q58" s="2"/>
      <c r="R58" s="2"/>
      <c r="S58" s="2"/>
      <c r="T58" s="2"/>
      <c r="U58" s="2"/>
      <c r="V58" s="2"/>
      <c r="W58" s="2"/>
      <c r="X58" s="2"/>
    </row>
    <row r="59" spans="1:24" ht="25.5" outlineLevel="1" x14ac:dyDescent="0.2">
      <c r="A59" s="376" t="s">
        <v>22</v>
      </c>
      <c r="B59" s="377" t="s">
        <v>117</v>
      </c>
      <c r="C59" s="365" t="s">
        <v>231</v>
      </c>
      <c r="D59" s="378" t="s">
        <v>232</v>
      </c>
      <c r="E59" s="304" t="s">
        <v>108</v>
      </c>
      <c r="F59" s="366">
        <v>192.08</v>
      </c>
      <c r="G59" s="674"/>
      <c r="H59" s="304">
        <f t="shared" ref="H59:H68" si="6">ROUND(G59*(1+$F$780),2)</f>
        <v>0</v>
      </c>
      <c r="I59" s="304">
        <f t="shared" ref="I59:I68" si="7">ROUND(H59*F59,2)</f>
        <v>0</v>
      </c>
      <c r="J59" s="349" t="e">
        <f t="shared" ref="J59:J68" si="8">I59/$G$779</f>
        <v>#DIV/0!</v>
      </c>
      <c r="K59" s="2"/>
      <c r="L59" s="125"/>
      <c r="M59" s="2"/>
      <c r="N59" s="2"/>
      <c r="O59" s="2"/>
      <c r="P59" s="2"/>
      <c r="Q59" s="2"/>
      <c r="R59" s="2"/>
      <c r="S59" s="2"/>
      <c r="T59" s="2"/>
      <c r="U59" s="2"/>
      <c r="V59" s="2"/>
      <c r="W59" s="2"/>
      <c r="X59" s="2"/>
    </row>
    <row r="60" spans="1:24" ht="25.5" outlineLevel="1" x14ac:dyDescent="0.2">
      <c r="A60" s="376" t="s">
        <v>119</v>
      </c>
      <c r="B60" s="377" t="s">
        <v>117</v>
      </c>
      <c r="C60" s="365" t="s">
        <v>233</v>
      </c>
      <c r="D60" s="378" t="s">
        <v>234</v>
      </c>
      <c r="E60" s="304" t="s">
        <v>108</v>
      </c>
      <c r="F60" s="366">
        <v>836.69</v>
      </c>
      <c r="G60" s="674"/>
      <c r="H60" s="304">
        <f t="shared" si="6"/>
        <v>0</v>
      </c>
      <c r="I60" s="304">
        <f t="shared" si="7"/>
        <v>0</v>
      </c>
      <c r="J60" s="349" t="e">
        <f t="shared" si="8"/>
        <v>#DIV/0!</v>
      </c>
      <c r="K60" s="2"/>
      <c r="L60" s="125"/>
      <c r="M60" s="2"/>
      <c r="N60" s="2"/>
      <c r="O60" s="2"/>
      <c r="P60" s="2"/>
      <c r="Q60" s="2"/>
      <c r="R60" s="2"/>
      <c r="S60" s="2"/>
      <c r="T60" s="2"/>
      <c r="U60" s="2"/>
      <c r="V60" s="2"/>
      <c r="W60" s="2"/>
      <c r="X60" s="2"/>
    </row>
    <row r="61" spans="1:24" ht="25.5" outlineLevel="1" x14ac:dyDescent="0.2">
      <c r="A61" s="376" t="s">
        <v>120</v>
      </c>
      <c r="B61" s="377" t="s">
        <v>117</v>
      </c>
      <c r="C61" s="365" t="s">
        <v>1285</v>
      </c>
      <c r="D61" s="378" t="s">
        <v>1286</v>
      </c>
      <c r="E61" s="304" t="s">
        <v>98</v>
      </c>
      <c r="F61" s="366">
        <v>305.05</v>
      </c>
      <c r="G61" s="674"/>
      <c r="H61" s="304">
        <f t="shared" si="6"/>
        <v>0</v>
      </c>
      <c r="I61" s="304">
        <f t="shared" si="7"/>
        <v>0</v>
      </c>
      <c r="J61" s="349" t="e">
        <f t="shared" si="8"/>
        <v>#DIV/0!</v>
      </c>
      <c r="K61" s="2"/>
      <c r="L61" s="125"/>
      <c r="M61" s="2"/>
      <c r="N61" s="2"/>
      <c r="O61" s="2"/>
      <c r="P61" s="2"/>
      <c r="Q61" s="2"/>
      <c r="R61" s="2"/>
      <c r="S61" s="2"/>
      <c r="T61" s="2"/>
      <c r="U61" s="2"/>
      <c r="V61" s="2"/>
      <c r="W61" s="2"/>
      <c r="X61" s="2"/>
    </row>
    <row r="62" spans="1:24" ht="12.75" outlineLevel="1" x14ac:dyDescent="0.2">
      <c r="A62" s="376" t="s">
        <v>23</v>
      </c>
      <c r="B62" s="377" t="s">
        <v>117</v>
      </c>
      <c r="C62" s="365" t="s">
        <v>1287</v>
      </c>
      <c r="D62" s="378" t="s">
        <v>1288</v>
      </c>
      <c r="E62" s="304" t="s">
        <v>98</v>
      </c>
      <c r="F62" s="366">
        <v>2540.31</v>
      </c>
      <c r="G62" s="674"/>
      <c r="H62" s="304">
        <f t="shared" si="6"/>
        <v>0</v>
      </c>
      <c r="I62" s="304">
        <f t="shared" si="7"/>
        <v>0</v>
      </c>
      <c r="J62" s="349" t="e">
        <f t="shared" si="8"/>
        <v>#DIV/0!</v>
      </c>
      <c r="K62" s="2"/>
      <c r="L62" s="125"/>
      <c r="M62" s="2"/>
      <c r="N62" s="2"/>
      <c r="O62" s="2"/>
      <c r="P62" s="2"/>
      <c r="Q62" s="2"/>
      <c r="R62" s="2"/>
      <c r="S62" s="2"/>
      <c r="T62" s="2"/>
      <c r="U62" s="2"/>
      <c r="V62" s="2"/>
      <c r="W62" s="2"/>
      <c r="X62" s="2"/>
    </row>
    <row r="63" spans="1:24" ht="25.5" outlineLevel="1" x14ac:dyDescent="0.2">
      <c r="A63" s="376" t="s">
        <v>24</v>
      </c>
      <c r="B63" s="377" t="s">
        <v>117</v>
      </c>
      <c r="C63" s="365" t="s">
        <v>247</v>
      </c>
      <c r="D63" s="378" t="s">
        <v>248</v>
      </c>
      <c r="E63" s="304" t="s">
        <v>98</v>
      </c>
      <c r="F63" s="366">
        <v>1194.47</v>
      </c>
      <c r="G63" s="674"/>
      <c r="H63" s="304">
        <f t="shared" si="6"/>
        <v>0</v>
      </c>
      <c r="I63" s="304">
        <f t="shared" si="7"/>
        <v>0</v>
      </c>
      <c r="J63" s="349" t="e">
        <f t="shared" si="8"/>
        <v>#DIV/0!</v>
      </c>
      <c r="K63" s="2"/>
      <c r="L63" s="125"/>
      <c r="M63" s="2"/>
      <c r="N63" s="2"/>
      <c r="O63" s="2"/>
      <c r="P63" s="2"/>
      <c r="Q63" s="2"/>
      <c r="R63" s="2"/>
      <c r="S63" s="2"/>
      <c r="T63" s="2"/>
      <c r="U63" s="2"/>
      <c r="V63" s="2"/>
      <c r="W63" s="2"/>
      <c r="X63" s="2"/>
    </row>
    <row r="64" spans="1:24" ht="25.5" outlineLevel="1" x14ac:dyDescent="0.2">
      <c r="A64" s="376" t="s">
        <v>25</v>
      </c>
      <c r="B64" s="377" t="s">
        <v>117</v>
      </c>
      <c r="C64" s="365" t="s">
        <v>241</v>
      </c>
      <c r="D64" s="378" t="s">
        <v>242</v>
      </c>
      <c r="E64" s="304" t="s">
        <v>98</v>
      </c>
      <c r="F64" s="366">
        <v>1341.17</v>
      </c>
      <c r="G64" s="674"/>
      <c r="H64" s="304">
        <f t="shared" si="6"/>
        <v>0</v>
      </c>
      <c r="I64" s="304">
        <f t="shared" si="7"/>
        <v>0</v>
      </c>
      <c r="J64" s="349" t="e">
        <f t="shared" si="8"/>
        <v>#DIV/0!</v>
      </c>
      <c r="K64" s="2"/>
      <c r="L64" s="125"/>
      <c r="M64" s="2"/>
      <c r="N64" s="2"/>
      <c r="O64" s="2"/>
      <c r="P64" s="2"/>
      <c r="Q64" s="2"/>
      <c r="R64" s="2"/>
      <c r="S64" s="2"/>
      <c r="T64" s="2"/>
      <c r="U64" s="2"/>
      <c r="V64" s="2"/>
      <c r="W64" s="2"/>
      <c r="X64" s="2"/>
    </row>
    <row r="65" spans="1:24" ht="25.5" outlineLevel="1" x14ac:dyDescent="0.2">
      <c r="A65" s="376" t="s">
        <v>26</v>
      </c>
      <c r="B65" s="377" t="s">
        <v>117</v>
      </c>
      <c r="C65" s="365" t="s">
        <v>1289</v>
      </c>
      <c r="D65" s="378" t="s">
        <v>1290</v>
      </c>
      <c r="E65" s="304" t="s">
        <v>98</v>
      </c>
      <c r="F65" s="366">
        <v>814.53</v>
      </c>
      <c r="G65" s="674"/>
      <c r="H65" s="304">
        <f t="shared" si="6"/>
        <v>0</v>
      </c>
      <c r="I65" s="304">
        <f t="shared" si="7"/>
        <v>0</v>
      </c>
      <c r="J65" s="349" t="e">
        <f t="shared" si="8"/>
        <v>#DIV/0!</v>
      </c>
      <c r="K65" s="2"/>
      <c r="L65" s="125"/>
      <c r="M65" s="2"/>
      <c r="N65" s="2"/>
      <c r="O65" s="2"/>
      <c r="P65" s="2"/>
      <c r="Q65" s="2"/>
      <c r="R65" s="2"/>
      <c r="S65" s="2"/>
      <c r="T65" s="2"/>
      <c r="U65" s="2"/>
      <c r="V65" s="2"/>
      <c r="W65" s="2"/>
      <c r="X65" s="2"/>
    </row>
    <row r="66" spans="1:24" ht="25.5" outlineLevel="1" x14ac:dyDescent="0.2">
      <c r="A66" s="376" t="s">
        <v>27</v>
      </c>
      <c r="B66" s="377" t="s">
        <v>117</v>
      </c>
      <c r="C66" s="365" t="s">
        <v>1291</v>
      </c>
      <c r="D66" s="378" t="s">
        <v>1292</v>
      </c>
      <c r="E66" s="304" t="s">
        <v>98</v>
      </c>
      <c r="F66" s="366">
        <v>355.05</v>
      </c>
      <c r="G66" s="674"/>
      <c r="H66" s="304">
        <f t="shared" si="6"/>
        <v>0</v>
      </c>
      <c r="I66" s="304">
        <f t="shared" si="7"/>
        <v>0</v>
      </c>
      <c r="J66" s="349" t="e">
        <f t="shared" si="8"/>
        <v>#DIV/0!</v>
      </c>
      <c r="K66" s="2"/>
      <c r="L66" s="125"/>
      <c r="M66" s="2"/>
      <c r="N66" s="2"/>
      <c r="O66" s="2"/>
      <c r="P66" s="2"/>
      <c r="Q66" s="2"/>
      <c r="R66" s="2"/>
      <c r="S66" s="2"/>
      <c r="T66" s="2"/>
      <c r="U66" s="2"/>
      <c r="V66" s="2"/>
      <c r="W66" s="2"/>
      <c r="X66" s="2"/>
    </row>
    <row r="67" spans="1:24" ht="38.25" outlineLevel="1" x14ac:dyDescent="0.2">
      <c r="A67" s="376" t="s">
        <v>1409</v>
      </c>
      <c r="B67" s="377" t="s">
        <v>117</v>
      </c>
      <c r="C67" s="365" t="s">
        <v>243</v>
      </c>
      <c r="D67" s="378" t="s">
        <v>244</v>
      </c>
      <c r="E67" s="304" t="s">
        <v>98</v>
      </c>
      <c r="F67" s="366">
        <v>560.02</v>
      </c>
      <c r="G67" s="674"/>
      <c r="H67" s="304">
        <f t="shared" si="6"/>
        <v>0</v>
      </c>
      <c r="I67" s="304">
        <f t="shared" si="7"/>
        <v>0</v>
      </c>
      <c r="J67" s="349" t="e">
        <f t="shared" si="8"/>
        <v>#DIV/0!</v>
      </c>
      <c r="K67" s="2"/>
      <c r="L67" s="125"/>
      <c r="M67" s="2"/>
      <c r="N67" s="2"/>
      <c r="O67" s="2"/>
      <c r="P67" s="2"/>
      <c r="Q67" s="2"/>
      <c r="R67" s="2"/>
      <c r="S67" s="2"/>
      <c r="T67" s="2"/>
      <c r="U67" s="2"/>
      <c r="V67" s="2"/>
      <c r="W67" s="2"/>
      <c r="X67" s="2"/>
    </row>
    <row r="68" spans="1:24" ht="38.25" outlineLevel="1" x14ac:dyDescent="0.2">
      <c r="A68" s="376" t="s">
        <v>1410</v>
      </c>
      <c r="B68" s="377" t="s">
        <v>117</v>
      </c>
      <c r="C68" s="365" t="s">
        <v>245</v>
      </c>
      <c r="D68" s="378" t="s">
        <v>246</v>
      </c>
      <c r="E68" s="316" t="s">
        <v>97</v>
      </c>
      <c r="F68" s="379">
        <v>152.9</v>
      </c>
      <c r="G68" s="677"/>
      <c r="H68" s="304">
        <f t="shared" si="6"/>
        <v>0</v>
      </c>
      <c r="I68" s="304">
        <f t="shared" si="7"/>
        <v>0</v>
      </c>
      <c r="J68" s="349" t="e">
        <f t="shared" si="8"/>
        <v>#DIV/0!</v>
      </c>
      <c r="K68" s="2"/>
      <c r="L68" s="2"/>
      <c r="M68" s="2"/>
      <c r="N68" s="2"/>
      <c r="O68" s="2"/>
      <c r="P68" s="2"/>
      <c r="Q68" s="2"/>
      <c r="R68" s="2"/>
      <c r="S68" s="2"/>
      <c r="T68" s="2"/>
      <c r="U68" s="2"/>
      <c r="V68" s="2"/>
      <c r="W68" s="2"/>
      <c r="X68" s="2"/>
    </row>
    <row r="69" spans="1:24" ht="12.75" outlineLevel="1" x14ac:dyDescent="0.2">
      <c r="A69" s="318" t="s">
        <v>155</v>
      </c>
      <c r="B69" s="319"/>
      <c r="C69" s="380"/>
      <c r="D69" s="381" t="s">
        <v>1293</v>
      </c>
      <c r="E69" s="298">
        <f>SUM(I70:I76)</f>
        <v>0</v>
      </c>
      <c r="F69" s="299"/>
      <c r="G69" s="299"/>
      <c r="H69" s="322"/>
      <c r="I69" s="319"/>
      <c r="J69" s="382" t="e">
        <f>E69/$G$779</f>
        <v>#DIV/0!</v>
      </c>
      <c r="K69" s="153"/>
      <c r="L69" s="2"/>
      <c r="M69" s="2"/>
      <c r="N69" s="2"/>
      <c r="O69" s="2"/>
      <c r="P69" s="2"/>
      <c r="Q69" s="2"/>
      <c r="R69" s="2"/>
      <c r="S69" s="2"/>
      <c r="T69" s="2"/>
      <c r="U69" s="2"/>
      <c r="V69" s="2"/>
      <c r="W69" s="2"/>
      <c r="X69" s="2"/>
    </row>
    <row r="70" spans="1:24" ht="25.5" outlineLevel="1" x14ac:dyDescent="0.2">
      <c r="A70" s="376" t="s">
        <v>156</v>
      </c>
      <c r="B70" s="383" t="s">
        <v>117</v>
      </c>
      <c r="C70" s="384">
        <v>96619</v>
      </c>
      <c r="D70" s="303" t="s">
        <v>232</v>
      </c>
      <c r="E70" s="334" t="s">
        <v>108</v>
      </c>
      <c r="F70" s="369">
        <v>44.74</v>
      </c>
      <c r="G70" s="676"/>
      <c r="H70" s="304">
        <f t="shared" ref="H70:H76" si="9">ROUND(G70*(1+$F$780),2)</f>
        <v>0</v>
      </c>
      <c r="I70" s="304">
        <f t="shared" ref="I70:I76" si="10">ROUND(H70*F70,2)</f>
        <v>0</v>
      </c>
      <c r="J70" s="349" t="e">
        <f t="shared" ref="J70:J76" si="11">I70/$G$779</f>
        <v>#DIV/0!</v>
      </c>
      <c r="K70" s="2"/>
      <c r="L70" s="2"/>
      <c r="M70" s="17"/>
      <c r="N70" s="17"/>
      <c r="O70" s="17"/>
      <c r="P70" s="2"/>
      <c r="Q70" s="2"/>
      <c r="R70" s="2"/>
      <c r="S70" s="2"/>
      <c r="T70" s="2"/>
      <c r="U70" s="2"/>
      <c r="V70" s="2"/>
      <c r="W70" s="2"/>
      <c r="X70" s="2"/>
    </row>
    <row r="71" spans="1:24" ht="25.5" outlineLevel="1" x14ac:dyDescent="0.2">
      <c r="A71" s="376" t="s">
        <v>157</v>
      </c>
      <c r="B71" s="383" t="s">
        <v>117</v>
      </c>
      <c r="C71" s="384" t="s">
        <v>233</v>
      </c>
      <c r="D71" s="303" t="s">
        <v>234</v>
      </c>
      <c r="E71" s="334" t="s">
        <v>108</v>
      </c>
      <c r="F71" s="369">
        <v>168.91</v>
      </c>
      <c r="G71" s="676"/>
      <c r="H71" s="304">
        <f t="shared" si="9"/>
        <v>0</v>
      </c>
      <c r="I71" s="304">
        <f t="shared" si="10"/>
        <v>0</v>
      </c>
      <c r="J71" s="349" t="e">
        <f t="shared" si="11"/>
        <v>#DIV/0!</v>
      </c>
      <c r="K71" s="2"/>
      <c r="L71" s="2"/>
      <c r="M71" s="17"/>
      <c r="N71" s="17"/>
      <c r="O71" s="17"/>
      <c r="P71" s="2"/>
      <c r="Q71" s="2"/>
      <c r="R71" s="2"/>
      <c r="S71" s="2"/>
      <c r="T71" s="2"/>
      <c r="U71" s="2"/>
      <c r="V71" s="2"/>
      <c r="W71" s="2"/>
      <c r="X71" s="2"/>
    </row>
    <row r="72" spans="1:24" ht="25.5" outlineLevel="1" x14ac:dyDescent="0.2">
      <c r="A72" s="376" t="s">
        <v>158</v>
      </c>
      <c r="B72" s="383" t="s">
        <v>117</v>
      </c>
      <c r="C72" s="384" t="s">
        <v>1285</v>
      </c>
      <c r="D72" s="303" t="s">
        <v>1286</v>
      </c>
      <c r="E72" s="334" t="s">
        <v>98</v>
      </c>
      <c r="F72" s="369">
        <v>411.51</v>
      </c>
      <c r="G72" s="676"/>
      <c r="H72" s="304">
        <f t="shared" si="9"/>
        <v>0</v>
      </c>
      <c r="I72" s="304">
        <f t="shared" si="10"/>
        <v>0</v>
      </c>
      <c r="J72" s="349" t="e">
        <f t="shared" si="11"/>
        <v>#DIV/0!</v>
      </c>
      <c r="K72" s="2"/>
      <c r="L72" s="2"/>
      <c r="M72" s="17"/>
      <c r="N72" s="17"/>
      <c r="O72" s="17"/>
      <c r="P72" s="2"/>
      <c r="Q72" s="2"/>
      <c r="R72" s="2"/>
      <c r="S72" s="2"/>
      <c r="T72" s="2"/>
      <c r="U72" s="2"/>
      <c r="V72" s="2"/>
      <c r="W72" s="2"/>
      <c r="X72" s="2"/>
    </row>
    <row r="73" spans="1:24" ht="14.25" outlineLevel="1" x14ac:dyDescent="0.2">
      <c r="A73" s="376" t="s">
        <v>159</v>
      </c>
      <c r="B73" s="383" t="s">
        <v>117</v>
      </c>
      <c r="C73" s="384" t="s">
        <v>1287</v>
      </c>
      <c r="D73" s="303" t="s">
        <v>1288</v>
      </c>
      <c r="E73" s="334" t="s">
        <v>98</v>
      </c>
      <c r="F73" s="369">
        <v>12.21</v>
      </c>
      <c r="G73" s="676"/>
      <c r="H73" s="304">
        <f t="shared" si="9"/>
        <v>0</v>
      </c>
      <c r="I73" s="304">
        <f t="shared" si="10"/>
        <v>0</v>
      </c>
      <c r="J73" s="349" t="e">
        <f t="shared" si="11"/>
        <v>#DIV/0!</v>
      </c>
      <c r="K73" s="2"/>
      <c r="L73" s="2"/>
      <c r="M73" s="17"/>
      <c r="N73" s="17"/>
      <c r="O73" s="17"/>
      <c r="P73" s="2"/>
      <c r="Q73" s="2"/>
      <c r="R73" s="2"/>
      <c r="S73" s="2"/>
      <c r="T73" s="2"/>
      <c r="U73" s="2"/>
      <c r="V73" s="2"/>
      <c r="W73" s="2"/>
      <c r="X73" s="2"/>
    </row>
    <row r="74" spans="1:24" ht="25.5" outlineLevel="1" x14ac:dyDescent="0.2">
      <c r="A74" s="376" t="s">
        <v>393</v>
      </c>
      <c r="B74" s="383" t="s">
        <v>117</v>
      </c>
      <c r="C74" s="384" t="s">
        <v>247</v>
      </c>
      <c r="D74" s="303" t="s">
        <v>248</v>
      </c>
      <c r="E74" s="334" t="s">
        <v>98</v>
      </c>
      <c r="F74" s="369">
        <v>503.95</v>
      </c>
      <c r="G74" s="676"/>
      <c r="H74" s="304">
        <f t="shared" si="9"/>
        <v>0</v>
      </c>
      <c r="I74" s="304">
        <f t="shared" si="10"/>
        <v>0</v>
      </c>
      <c r="J74" s="349" t="e">
        <f t="shared" si="11"/>
        <v>#DIV/0!</v>
      </c>
      <c r="K74" s="2"/>
      <c r="L74" s="2"/>
      <c r="M74" s="17"/>
      <c r="N74" s="17"/>
      <c r="O74" s="17"/>
      <c r="P74" s="2"/>
      <c r="Q74" s="2"/>
      <c r="R74" s="2"/>
      <c r="S74" s="2"/>
      <c r="T74" s="2"/>
      <c r="U74" s="2"/>
      <c r="V74" s="2"/>
      <c r="W74" s="2"/>
      <c r="X74" s="2"/>
    </row>
    <row r="75" spans="1:24" ht="38.25" outlineLevel="1" x14ac:dyDescent="0.2">
      <c r="A75" s="376" t="s">
        <v>394</v>
      </c>
      <c r="B75" s="383" t="s">
        <v>117</v>
      </c>
      <c r="C75" s="384" t="s">
        <v>243</v>
      </c>
      <c r="D75" s="303" t="s">
        <v>244</v>
      </c>
      <c r="E75" s="334" t="s">
        <v>98</v>
      </c>
      <c r="F75" s="369">
        <v>896.19</v>
      </c>
      <c r="G75" s="676"/>
      <c r="H75" s="304">
        <f t="shared" si="9"/>
        <v>0</v>
      </c>
      <c r="I75" s="304">
        <f t="shared" si="10"/>
        <v>0</v>
      </c>
      <c r="J75" s="349" t="e">
        <f t="shared" si="11"/>
        <v>#DIV/0!</v>
      </c>
      <c r="K75" s="2"/>
      <c r="L75" s="2"/>
      <c r="M75" s="17"/>
      <c r="N75" s="17"/>
      <c r="O75" s="17"/>
      <c r="P75" s="2"/>
      <c r="Q75" s="2"/>
      <c r="R75" s="2"/>
      <c r="S75" s="2"/>
      <c r="T75" s="2"/>
      <c r="U75" s="2"/>
      <c r="V75" s="2"/>
      <c r="W75" s="2"/>
      <c r="X75" s="2"/>
    </row>
    <row r="76" spans="1:24" ht="38.25" outlineLevel="1" x14ac:dyDescent="0.2">
      <c r="A76" s="376" t="s">
        <v>395</v>
      </c>
      <c r="B76" s="383" t="s">
        <v>117</v>
      </c>
      <c r="C76" s="384" t="s">
        <v>245</v>
      </c>
      <c r="D76" s="303" t="s">
        <v>246</v>
      </c>
      <c r="E76" s="334" t="s">
        <v>97</v>
      </c>
      <c r="F76" s="369">
        <v>30.01</v>
      </c>
      <c r="G76" s="676"/>
      <c r="H76" s="304">
        <f t="shared" si="9"/>
        <v>0</v>
      </c>
      <c r="I76" s="304">
        <f t="shared" si="10"/>
        <v>0</v>
      </c>
      <c r="J76" s="349" t="e">
        <f t="shared" si="11"/>
        <v>#DIV/0!</v>
      </c>
      <c r="K76" s="2"/>
      <c r="L76" s="2"/>
      <c r="M76" s="17"/>
      <c r="N76" s="17"/>
      <c r="O76" s="17"/>
      <c r="P76" s="2"/>
      <c r="Q76" s="2"/>
      <c r="R76" s="2"/>
      <c r="S76" s="2"/>
      <c r="T76" s="2"/>
      <c r="U76" s="2"/>
      <c r="V76" s="2"/>
      <c r="W76" s="2"/>
      <c r="X76" s="2"/>
    </row>
    <row r="77" spans="1:24" ht="12.75" outlineLevel="1" x14ac:dyDescent="0.2">
      <c r="A77" s="318" t="s">
        <v>160</v>
      </c>
      <c r="B77" s="319"/>
      <c r="C77" s="380"/>
      <c r="D77" s="381" t="s">
        <v>1294</v>
      </c>
      <c r="E77" s="321">
        <f>SUM(I78:I82)</f>
        <v>0</v>
      </c>
      <c r="F77" s="322"/>
      <c r="G77" s="322"/>
      <c r="H77" s="322"/>
      <c r="I77" s="319"/>
      <c r="J77" s="382" t="e">
        <f>E77/$G$779</f>
        <v>#DIV/0!</v>
      </c>
      <c r="K77" s="2"/>
      <c r="L77" s="2"/>
      <c r="M77" s="2"/>
      <c r="N77" s="2"/>
      <c r="O77" s="2"/>
      <c r="P77" s="2"/>
      <c r="Q77" s="2"/>
      <c r="R77" s="2"/>
      <c r="S77" s="2"/>
      <c r="T77" s="2"/>
      <c r="U77" s="2"/>
      <c r="V77" s="2"/>
      <c r="W77" s="2"/>
      <c r="X77" s="2"/>
    </row>
    <row r="78" spans="1:24" ht="25.5" outlineLevel="1" x14ac:dyDescent="0.2">
      <c r="A78" s="385" t="s">
        <v>161</v>
      </c>
      <c r="B78" s="377" t="s">
        <v>117</v>
      </c>
      <c r="C78" s="365" t="s">
        <v>231</v>
      </c>
      <c r="D78" s="303" t="s">
        <v>232</v>
      </c>
      <c r="E78" s="304" t="s">
        <v>108</v>
      </c>
      <c r="F78" s="366">
        <v>4.32</v>
      </c>
      <c r="G78" s="674"/>
      <c r="H78" s="304">
        <f>ROUND(G78*(1+$F$780),2)</f>
        <v>0</v>
      </c>
      <c r="I78" s="304">
        <f t="shared" ref="I78:I82" si="12">ROUND(H78*F78,2)</f>
        <v>0</v>
      </c>
      <c r="J78" s="349" t="e">
        <f>I78/$G$779</f>
        <v>#DIV/0!</v>
      </c>
      <c r="K78" s="2"/>
      <c r="L78" s="2"/>
      <c r="M78" s="2"/>
      <c r="N78" s="2"/>
      <c r="O78" s="2"/>
      <c r="P78" s="2"/>
      <c r="Q78" s="2"/>
      <c r="R78" s="2"/>
      <c r="S78" s="2"/>
      <c r="T78" s="2"/>
      <c r="U78" s="2"/>
      <c r="V78" s="2"/>
      <c r="W78" s="2"/>
      <c r="X78" s="2"/>
    </row>
    <row r="79" spans="1:24" ht="25.5" outlineLevel="1" x14ac:dyDescent="0.2">
      <c r="A79" s="385" t="s">
        <v>162</v>
      </c>
      <c r="B79" s="377" t="s">
        <v>117</v>
      </c>
      <c r="C79" s="365" t="s">
        <v>233</v>
      </c>
      <c r="D79" s="303" t="s">
        <v>234</v>
      </c>
      <c r="E79" s="304" t="s">
        <v>108</v>
      </c>
      <c r="F79" s="366">
        <v>17.28</v>
      </c>
      <c r="G79" s="674"/>
      <c r="H79" s="304">
        <f>ROUND(G79*(1+$F$780),2)</f>
        <v>0</v>
      </c>
      <c r="I79" s="304">
        <f t="shared" si="12"/>
        <v>0</v>
      </c>
      <c r="J79" s="349" t="e">
        <f>I79/$G$779</f>
        <v>#DIV/0!</v>
      </c>
      <c r="K79" s="2"/>
      <c r="L79" s="2"/>
      <c r="M79" s="2"/>
      <c r="N79" s="2"/>
      <c r="O79" s="2"/>
      <c r="P79" s="2"/>
      <c r="Q79" s="2"/>
      <c r="R79" s="2"/>
      <c r="S79" s="2"/>
      <c r="T79" s="2"/>
      <c r="U79" s="2"/>
      <c r="V79" s="2"/>
      <c r="W79" s="2"/>
      <c r="X79" s="2"/>
    </row>
    <row r="80" spans="1:24" ht="12.75" outlineLevel="1" x14ac:dyDescent="0.2">
      <c r="A80" s="385" t="s">
        <v>163</v>
      </c>
      <c r="B80" s="377" t="s">
        <v>117</v>
      </c>
      <c r="C80" s="365" t="s">
        <v>1287</v>
      </c>
      <c r="D80" s="303" t="s">
        <v>1288</v>
      </c>
      <c r="E80" s="304" t="s">
        <v>98</v>
      </c>
      <c r="F80" s="366">
        <v>45.12</v>
      </c>
      <c r="G80" s="674"/>
      <c r="H80" s="304">
        <f>ROUND(G80*(1+$F$780),2)</f>
        <v>0</v>
      </c>
      <c r="I80" s="304">
        <f t="shared" si="12"/>
        <v>0</v>
      </c>
      <c r="J80" s="349" t="e">
        <f>I80/$G$779</f>
        <v>#DIV/0!</v>
      </c>
      <c r="K80" s="2"/>
      <c r="L80" s="2"/>
      <c r="M80" s="2"/>
      <c r="N80" s="2"/>
      <c r="O80" s="2"/>
      <c r="P80" s="2"/>
      <c r="Q80" s="2"/>
      <c r="R80" s="2"/>
      <c r="S80" s="2"/>
      <c r="T80" s="2"/>
      <c r="U80" s="2"/>
      <c r="V80" s="2"/>
      <c r="W80" s="2"/>
      <c r="X80" s="2"/>
    </row>
    <row r="81" spans="1:24" ht="25.5" outlineLevel="1" x14ac:dyDescent="0.2">
      <c r="A81" s="385" t="s">
        <v>164</v>
      </c>
      <c r="B81" s="377" t="s">
        <v>117</v>
      </c>
      <c r="C81" s="365" t="s">
        <v>247</v>
      </c>
      <c r="D81" s="303" t="s">
        <v>248</v>
      </c>
      <c r="E81" s="304" t="s">
        <v>98</v>
      </c>
      <c r="F81" s="366">
        <v>95.51</v>
      </c>
      <c r="G81" s="674"/>
      <c r="H81" s="304">
        <f>ROUND(G81*(1+$F$780),2)</f>
        <v>0</v>
      </c>
      <c r="I81" s="304">
        <f t="shared" si="12"/>
        <v>0</v>
      </c>
      <c r="J81" s="349" t="e">
        <f>I81/$G$779</f>
        <v>#DIV/0!</v>
      </c>
      <c r="K81" s="2"/>
      <c r="L81" s="2"/>
      <c r="M81" s="2"/>
      <c r="N81" s="2"/>
      <c r="O81" s="2"/>
      <c r="P81" s="2"/>
      <c r="Q81" s="2"/>
      <c r="R81" s="2"/>
      <c r="S81" s="2"/>
      <c r="T81" s="2"/>
      <c r="U81" s="2"/>
      <c r="V81" s="2"/>
      <c r="W81" s="2"/>
      <c r="X81" s="2"/>
    </row>
    <row r="82" spans="1:24" ht="38.25" outlineLevel="1" x14ac:dyDescent="0.2">
      <c r="A82" s="385" t="s">
        <v>165</v>
      </c>
      <c r="B82" s="377" t="s">
        <v>117</v>
      </c>
      <c r="C82" s="365" t="s">
        <v>245</v>
      </c>
      <c r="D82" s="303" t="s">
        <v>246</v>
      </c>
      <c r="E82" s="304" t="s">
        <v>97</v>
      </c>
      <c r="F82" s="379">
        <v>2.59</v>
      </c>
      <c r="G82" s="675"/>
      <c r="H82" s="304">
        <f>ROUND(G82*(1+$F$780),2)</f>
        <v>0</v>
      </c>
      <c r="I82" s="304">
        <f t="shared" si="12"/>
        <v>0</v>
      </c>
      <c r="J82" s="353" t="e">
        <f>I82/$G$779</f>
        <v>#DIV/0!</v>
      </c>
      <c r="K82" s="2"/>
      <c r="L82" s="2"/>
      <c r="M82" s="2"/>
      <c r="N82" s="2"/>
      <c r="O82" s="2"/>
      <c r="P82" s="2"/>
      <c r="Q82" s="2"/>
      <c r="R82" s="2"/>
      <c r="S82" s="2"/>
      <c r="T82" s="2"/>
      <c r="U82" s="2"/>
      <c r="V82" s="2"/>
      <c r="W82" s="2"/>
      <c r="X82" s="2"/>
    </row>
    <row r="83" spans="1:24" ht="12.75" outlineLevel="1" x14ac:dyDescent="0.2">
      <c r="A83" s="318" t="s">
        <v>249</v>
      </c>
      <c r="B83" s="319"/>
      <c r="C83" s="380"/>
      <c r="D83" s="381" t="s">
        <v>1295</v>
      </c>
      <c r="E83" s="321">
        <f>SUM(I84:I89)</f>
        <v>0</v>
      </c>
      <c r="F83" s="299"/>
      <c r="G83" s="322"/>
      <c r="H83" s="322"/>
      <c r="I83" s="319"/>
      <c r="J83" s="323" t="e">
        <f>E83/$G$779</f>
        <v>#DIV/0!</v>
      </c>
      <c r="K83" s="2"/>
      <c r="L83" s="2"/>
      <c r="M83" s="2"/>
      <c r="N83" s="2"/>
      <c r="O83" s="2"/>
      <c r="P83" s="2"/>
      <c r="Q83" s="2"/>
      <c r="R83" s="2"/>
      <c r="S83" s="2"/>
      <c r="T83" s="2"/>
      <c r="U83" s="2"/>
      <c r="V83" s="2"/>
      <c r="W83" s="2"/>
      <c r="X83" s="2"/>
    </row>
    <row r="84" spans="1:24" ht="25.5" outlineLevel="1" x14ac:dyDescent="0.2">
      <c r="A84" s="385" t="s">
        <v>396</v>
      </c>
      <c r="B84" s="377" t="s">
        <v>117</v>
      </c>
      <c r="C84" s="365" t="s">
        <v>231</v>
      </c>
      <c r="D84" s="303" t="s">
        <v>232</v>
      </c>
      <c r="E84" s="304" t="s">
        <v>108</v>
      </c>
      <c r="F84" s="366">
        <v>52.67</v>
      </c>
      <c r="G84" s="674"/>
      <c r="H84" s="304">
        <f t="shared" ref="H84:H89" si="13">ROUND(G84*(1+$F$780),2)</f>
        <v>0</v>
      </c>
      <c r="I84" s="304">
        <f t="shared" ref="I84:I107" si="14">ROUND(H84*F84,2)</f>
        <v>0</v>
      </c>
      <c r="J84" s="349" t="e">
        <f t="shared" ref="J84:J89" si="15">I84/$G$779</f>
        <v>#DIV/0!</v>
      </c>
      <c r="K84" s="2"/>
      <c r="L84" s="2"/>
      <c r="M84" s="2"/>
      <c r="N84" s="2"/>
      <c r="O84" s="2"/>
      <c r="P84" s="2"/>
      <c r="Q84" s="2"/>
      <c r="R84" s="2"/>
      <c r="S84" s="2"/>
      <c r="T84" s="2"/>
      <c r="U84" s="2"/>
      <c r="V84" s="2"/>
      <c r="W84" s="2"/>
      <c r="X84" s="2"/>
    </row>
    <row r="85" spans="1:24" ht="25.5" outlineLevel="1" x14ac:dyDescent="0.2">
      <c r="A85" s="385" t="s">
        <v>397</v>
      </c>
      <c r="B85" s="377" t="s">
        <v>117</v>
      </c>
      <c r="C85" s="365" t="s">
        <v>233</v>
      </c>
      <c r="D85" s="303" t="s">
        <v>234</v>
      </c>
      <c r="E85" s="304" t="s">
        <v>108</v>
      </c>
      <c r="F85" s="366">
        <v>126.91</v>
      </c>
      <c r="G85" s="674"/>
      <c r="H85" s="304">
        <f t="shared" si="13"/>
        <v>0</v>
      </c>
      <c r="I85" s="304">
        <f t="shared" si="14"/>
        <v>0</v>
      </c>
      <c r="J85" s="349" t="e">
        <f t="shared" si="15"/>
        <v>#DIV/0!</v>
      </c>
      <c r="K85" s="2"/>
      <c r="L85" s="2"/>
      <c r="M85" s="2"/>
      <c r="N85" s="2"/>
      <c r="O85" s="2"/>
      <c r="P85" s="2"/>
      <c r="Q85" s="2"/>
      <c r="R85" s="2"/>
      <c r="S85" s="2"/>
      <c r="T85" s="2"/>
      <c r="U85" s="2"/>
      <c r="V85" s="2"/>
      <c r="W85" s="2"/>
      <c r="X85" s="2"/>
    </row>
    <row r="86" spans="1:24" ht="25.5" outlineLevel="1" x14ac:dyDescent="0.2">
      <c r="A86" s="385" t="s">
        <v>398</v>
      </c>
      <c r="B86" s="377" t="s">
        <v>117</v>
      </c>
      <c r="C86" s="365" t="s">
        <v>1285</v>
      </c>
      <c r="D86" s="303" t="s">
        <v>1286</v>
      </c>
      <c r="E86" s="304" t="s">
        <v>98</v>
      </c>
      <c r="F86" s="366">
        <v>349.32</v>
      </c>
      <c r="G86" s="674"/>
      <c r="H86" s="304">
        <f t="shared" si="13"/>
        <v>0</v>
      </c>
      <c r="I86" s="304">
        <f t="shared" si="14"/>
        <v>0</v>
      </c>
      <c r="J86" s="349" t="e">
        <f t="shared" si="15"/>
        <v>#DIV/0!</v>
      </c>
      <c r="K86" s="2"/>
      <c r="L86" s="2"/>
      <c r="M86" s="2"/>
      <c r="N86" s="2"/>
      <c r="O86" s="2"/>
      <c r="P86" s="2"/>
      <c r="Q86" s="2"/>
      <c r="R86" s="2"/>
      <c r="S86" s="2"/>
      <c r="T86" s="2"/>
      <c r="U86" s="2"/>
      <c r="V86" s="2"/>
      <c r="W86" s="2"/>
      <c r="X86" s="2"/>
    </row>
    <row r="87" spans="1:24" ht="12.75" outlineLevel="1" x14ac:dyDescent="0.2">
      <c r="A87" s="385" t="s">
        <v>399</v>
      </c>
      <c r="B87" s="377" t="s">
        <v>117</v>
      </c>
      <c r="C87" s="365" t="s">
        <v>1287</v>
      </c>
      <c r="D87" s="303" t="s">
        <v>1288</v>
      </c>
      <c r="E87" s="304" t="s">
        <v>98</v>
      </c>
      <c r="F87" s="366">
        <v>247.84</v>
      </c>
      <c r="G87" s="674"/>
      <c r="H87" s="304">
        <f t="shared" si="13"/>
        <v>0</v>
      </c>
      <c r="I87" s="304">
        <f t="shared" si="14"/>
        <v>0</v>
      </c>
      <c r="J87" s="349" t="e">
        <f t="shared" si="15"/>
        <v>#DIV/0!</v>
      </c>
      <c r="K87" s="2"/>
      <c r="L87" s="2"/>
      <c r="M87" s="2"/>
      <c r="N87" s="2"/>
      <c r="O87" s="2"/>
      <c r="P87" s="2"/>
      <c r="Q87" s="2"/>
      <c r="R87" s="2"/>
      <c r="S87" s="2"/>
      <c r="T87" s="2"/>
      <c r="U87" s="2"/>
      <c r="V87" s="2"/>
      <c r="W87" s="2"/>
      <c r="X87" s="2"/>
    </row>
    <row r="88" spans="1:24" ht="25.5" outlineLevel="1" x14ac:dyDescent="0.2">
      <c r="A88" s="385" t="s">
        <v>1407</v>
      </c>
      <c r="B88" s="377" t="s">
        <v>117</v>
      </c>
      <c r="C88" s="365" t="s">
        <v>247</v>
      </c>
      <c r="D88" s="303" t="s">
        <v>248</v>
      </c>
      <c r="E88" s="304" t="s">
        <v>98</v>
      </c>
      <c r="F88" s="366">
        <v>888.92</v>
      </c>
      <c r="G88" s="674"/>
      <c r="H88" s="304">
        <f t="shared" si="13"/>
        <v>0</v>
      </c>
      <c r="I88" s="304">
        <f t="shared" si="14"/>
        <v>0</v>
      </c>
      <c r="J88" s="349" t="e">
        <f t="shared" si="15"/>
        <v>#DIV/0!</v>
      </c>
      <c r="K88" s="2"/>
      <c r="L88" s="2"/>
      <c r="M88" s="2"/>
      <c r="N88" s="2"/>
      <c r="O88" s="2"/>
      <c r="P88" s="2"/>
      <c r="Q88" s="2"/>
      <c r="R88" s="2"/>
      <c r="S88" s="2"/>
      <c r="T88" s="2"/>
      <c r="U88" s="2"/>
      <c r="V88" s="2"/>
      <c r="W88" s="2"/>
      <c r="X88" s="2"/>
    </row>
    <row r="89" spans="1:24" ht="38.25" outlineLevel="1" x14ac:dyDescent="0.2">
      <c r="A89" s="385" t="s">
        <v>1408</v>
      </c>
      <c r="B89" s="386" t="s">
        <v>117</v>
      </c>
      <c r="C89" s="387" t="s">
        <v>245</v>
      </c>
      <c r="D89" s="388" t="s">
        <v>246</v>
      </c>
      <c r="E89" s="389" t="s">
        <v>97</v>
      </c>
      <c r="F89" s="390">
        <v>39.380000000000003</v>
      </c>
      <c r="G89" s="678"/>
      <c r="H89" s="304">
        <f t="shared" si="13"/>
        <v>0</v>
      </c>
      <c r="I89" s="304">
        <f t="shared" si="14"/>
        <v>0</v>
      </c>
      <c r="J89" s="353" t="e">
        <f t="shared" si="15"/>
        <v>#DIV/0!</v>
      </c>
      <c r="K89" s="2"/>
      <c r="L89" s="2"/>
      <c r="M89" s="2"/>
      <c r="N89" s="2"/>
      <c r="O89" s="2"/>
      <c r="P89" s="2"/>
      <c r="Q89" s="2"/>
      <c r="R89" s="2"/>
      <c r="S89" s="2"/>
      <c r="T89" s="2"/>
      <c r="U89" s="2"/>
      <c r="V89" s="2"/>
      <c r="W89" s="2"/>
      <c r="X89" s="2"/>
    </row>
    <row r="90" spans="1:24" ht="12.75" outlineLevel="1" x14ac:dyDescent="0.2">
      <c r="A90" s="318" t="s">
        <v>1307</v>
      </c>
      <c r="B90" s="319"/>
      <c r="C90" s="380"/>
      <c r="D90" s="381" t="s">
        <v>1411</v>
      </c>
      <c r="E90" s="321">
        <f>SUM(I91:I100)</f>
        <v>0</v>
      </c>
      <c r="F90" s="299"/>
      <c r="G90" s="322"/>
      <c r="H90" s="322"/>
      <c r="I90" s="319"/>
      <c r="J90" s="323" t="e">
        <f>E90/$G$779</f>
        <v>#DIV/0!</v>
      </c>
      <c r="K90" s="2"/>
      <c r="L90" s="2"/>
      <c r="M90" s="2"/>
      <c r="N90" s="2"/>
      <c r="O90" s="2"/>
      <c r="P90" s="2"/>
      <c r="Q90" s="2"/>
      <c r="R90" s="2"/>
      <c r="S90" s="2"/>
      <c r="T90" s="2"/>
      <c r="U90" s="2"/>
      <c r="V90" s="2"/>
      <c r="W90" s="2"/>
      <c r="X90" s="2"/>
    </row>
    <row r="91" spans="1:24" ht="25.5" outlineLevel="1" x14ac:dyDescent="0.2">
      <c r="A91" s="385" t="s">
        <v>1375</v>
      </c>
      <c r="B91" s="377" t="s">
        <v>117</v>
      </c>
      <c r="C91" s="365" t="s">
        <v>231</v>
      </c>
      <c r="D91" s="303" t="s">
        <v>232</v>
      </c>
      <c r="E91" s="304" t="s">
        <v>108</v>
      </c>
      <c r="F91" s="366">
        <v>254.22</v>
      </c>
      <c r="G91" s="674"/>
      <c r="H91" s="304">
        <f t="shared" ref="H91:H100" si="16">ROUND(G91*(1+$F$780),2)</f>
        <v>0</v>
      </c>
      <c r="I91" s="304">
        <f t="shared" si="14"/>
        <v>0</v>
      </c>
      <c r="J91" s="349" t="e">
        <f t="shared" ref="J91:J100" si="17">I91/$G$779</f>
        <v>#DIV/0!</v>
      </c>
      <c r="K91" s="2"/>
      <c r="L91" s="2"/>
      <c r="M91" s="2"/>
      <c r="N91" s="2"/>
      <c r="O91" s="2"/>
      <c r="P91" s="2"/>
      <c r="Q91" s="2"/>
      <c r="R91" s="2"/>
      <c r="S91" s="2"/>
      <c r="T91" s="2"/>
      <c r="U91" s="2"/>
      <c r="V91" s="2"/>
      <c r="W91" s="2"/>
      <c r="X91" s="2"/>
    </row>
    <row r="92" spans="1:24" ht="38.25" outlineLevel="1" x14ac:dyDescent="0.2">
      <c r="A92" s="385" t="s">
        <v>1376</v>
      </c>
      <c r="B92" s="377" t="s">
        <v>117</v>
      </c>
      <c r="C92" s="365" t="s">
        <v>1296</v>
      </c>
      <c r="D92" s="303" t="s">
        <v>1297</v>
      </c>
      <c r="E92" s="304" t="s">
        <v>97</v>
      </c>
      <c r="F92" s="366">
        <v>104.55</v>
      </c>
      <c r="G92" s="674"/>
      <c r="H92" s="304">
        <f t="shared" si="16"/>
        <v>0</v>
      </c>
      <c r="I92" s="304">
        <f t="shared" si="14"/>
        <v>0</v>
      </c>
      <c r="J92" s="349" t="e">
        <f t="shared" si="17"/>
        <v>#DIV/0!</v>
      </c>
      <c r="K92" s="2"/>
      <c r="L92" s="2"/>
      <c r="M92" s="2"/>
      <c r="N92" s="2"/>
      <c r="O92" s="2"/>
      <c r="P92" s="2"/>
      <c r="Q92" s="2"/>
      <c r="R92" s="2"/>
      <c r="S92" s="2"/>
      <c r="T92" s="2"/>
      <c r="U92" s="2"/>
      <c r="V92" s="2"/>
      <c r="W92" s="2"/>
      <c r="X92" s="2"/>
    </row>
    <row r="93" spans="1:24" ht="25.5" outlineLevel="1" x14ac:dyDescent="0.2">
      <c r="A93" s="385" t="s">
        <v>1377</v>
      </c>
      <c r="B93" s="377" t="s">
        <v>117</v>
      </c>
      <c r="C93" s="365" t="s">
        <v>1298</v>
      </c>
      <c r="D93" s="303" t="s">
        <v>1299</v>
      </c>
      <c r="E93" s="304" t="s">
        <v>108</v>
      </c>
      <c r="F93" s="366">
        <v>1365.43</v>
      </c>
      <c r="G93" s="674"/>
      <c r="H93" s="304">
        <f t="shared" si="16"/>
        <v>0</v>
      </c>
      <c r="I93" s="304">
        <f t="shared" si="14"/>
        <v>0</v>
      </c>
      <c r="J93" s="349" t="e">
        <f t="shared" si="17"/>
        <v>#DIV/0!</v>
      </c>
      <c r="K93" s="2"/>
      <c r="L93" s="2"/>
      <c r="M93" s="2"/>
      <c r="N93" s="2"/>
      <c r="O93" s="2"/>
      <c r="P93" s="2"/>
      <c r="Q93" s="2"/>
      <c r="R93" s="2"/>
      <c r="S93" s="2"/>
      <c r="T93" s="2"/>
      <c r="U93" s="2"/>
      <c r="V93" s="2"/>
      <c r="W93" s="2"/>
      <c r="X93" s="2"/>
    </row>
    <row r="94" spans="1:24" ht="25.5" outlineLevel="1" x14ac:dyDescent="0.2">
      <c r="A94" s="385" t="s">
        <v>1378</v>
      </c>
      <c r="B94" s="377" t="s">
        <v>117</v>
      </c>
      <c r="C94" s="365" t="s">
        <v>235</v>
      </c>
      <c r="D94" s="303" t="s">
        <v>236</v>
      </c>
      <c r="E94" s="304" t="s">
        <v>98</v>
      </c>
      <c r="F94" s="366">
        <v>29.08</v>
      </c>
      <c r="G94" s="674"/>
      <c r="H94" s="304">
        <f t="shared" si="16"/>
        <v>0</v>
      </c>
      <c r="I94" s="304">
        <f t="shared" si="14"/>
        <v>0</v>
      </c>
      <c r="J94" s="349" t="e">
        <f t="shared" si="17"/>
        <v>#DIV/0!</v>
      </c>
      <c r="K94" s="2"/>
      <c r="L94" s="2"/>
      <c r="M94" s="2"/>
      <c r="N94" s="2"/>
      <c r="O94" s="2"/>
      <c r="P94" s="2"/>
      <c r="Q94" s="2"/>
      <c r="R94" s="2"/>
      <c r="S94" s="2"/>
      <c r="T94" s="2"/>
      <c r="U94" s="2"/>
      <c r="V94" s="2"/>
      <c r="W94" s="2"/>
      <c r="X94" s="2"/>
    </row>
    <row r="95" spans="1:24" ht="25.5" outlineLevel="1" x14ac:dyDescent="0.2">
      <c r="A95" s="385" t="s">
        <v>1379</v>
      </c>
      <c r="B95" s="377" t="s">
        <v>117</v>
      </c>
      <c r="C95" s="365" t="s">
        <v>237</v>
      </c>
      <c r="D95" s="303" t="s">
        <v>238</v>
      </c>
      <c r="E95" s="304" t="s">
        <v>98</v>
      </c>
      <c r="F95" s="366">
        <v>2164.4699999999998</v>
      </c>
      <c r="G95" s="674"/>
      <c r="H95" s="304">
        <f t="shared" si="16"/>
        <v>0</v>
      </c>
      <c r="I95" s="304">
        <f t="shared" si="14"/>
        <v>0</v>
      </c>
      <c r="J95" s="349" t="e">
        <f t="shared" si="17"/>
        <v>#DIV/0!</v>
      </c>
      <c r="K95" s="2"/>
      <c r="L95" s="2"/>
      <c r="M95" s="2"/>
      <c r="N95" s="2"/>
      <c r="O95" s="2"/>
      <c r="P95" s="2"/>
      <c r="Q95" s="2"/>
      <c r="R95" s="2"/>
      <c r="S95" s="2"/>
      <c r="T95" s="2"/>
      <c r="U95" s="2"/>
      <c r="V95" s="2"/>
      <c r="W95" s="2"/>
      <c r="X95" s="2"/>
    </row>
    <row r="96" spans="1:24" ht="25.5" outlineLevel="1" x14ac:dyDescent="0.2">
      <c r="A96" s="385" t="s">
        <v>1380</v>
      </c>
      <c r="B96" s="386" t="s">
        <v>117</v>
      </c>
      <c r="C96" s="391" t="s">
        <v>239</v>
      </c>
      <c r="D96" s="392" t="s">
        <v>240</v>
      </c>
      <c r="E96" s="393" t="s">
        <v>98</v>
      </c>
      <c r="F96" s="394">
        <v>1012.24</v>
      </c>
      <c r="G96" s="679"/>
      <c r="H96" s="304">
        <f t="shared" si="16"/>
        <v>0</v>
      </c>
      <c r="I96" s="304">
        <f t="shared" si="14"/>
        <v>0</v>
      </c>
      <c r="J96" s="349" t="e">
        <f t="shared" si="17"/>
        <v>#DIV/0!</v>
      </c>
      <c r="K96" s="2"/>
      <c r="L96" s="2"/>
      <c r="M96" s="2"/>
      <c r="N96" s="2"/>
      <c r="O96" s="2"/>
      <c r="P96" s="2"/>
      <c r="Q96" s="2"/>
      <c r="R96" s="2"/>
      <c r="S96" s="2"/>
      <c r="T96" s="2"/>
      <c r="U96" s="2"/>
      <c r="V96" s="2"/>
      <c r="W96" s="2"/>
      <c r="X96" s="2"/>
    </row>
    <row r="97" spans="1:24" ht="25.5" outlineLevel="1" x14ac:dyDescent="0.2">
      <c r="A97" s="385" t="s">
        <v>1381</v>
      </c>
      <c r="B97" s="377" t="s">
        <v>117</v>
      </c>
      <c r="C97" s="365" t="s">
        <v>241</v>
      </c>
      <c r="D97" s="303" t="s">
        <v>242</v>
      </c>
      <c r="E97" s="396" t="s">
        <v>98</v>
      </c>
      <c r="F97" s="397">
        <v>245.63</v>
      </c>
      <c r="G97" s="674"/>
      <c r="H97" s="304">
        <f t="shared" si="16"/>
        <v>0</v>
      </c>
      <c r="I97" s="304">
        <f t="shared" si="14"/>
        <v>0</v>
      </c>
      <c r="J97" s="349" t="e">
        <f t="shared" si="17"/>
        <v>#DIV/0!</v>
      </c>
      <c r="K97" s="2"/>
      <c r="L97" s="2"/>
      <c r="M97" s="2"/>
      <c r="N97" s="2"/>
      <c r="O97" s="2"/>
      <c r="P97" s="2"/>
      <c r="Q97" s="2"/>
      <c r="R97" s="2"/>
      <c r="S97" s="2"/>
      <c r="T97" s="2"/>
      <c r="U97" s="2"/>
      <c r="V97" s="2"/>
      <c r="W97" s="2"/>
      <c r="X97" s="2"/>
    </row>
    <row r="98" spans="1:24" ht="25.5" outlineLevel="1" x14ac:dyDescent="0.2">
      <c r="A98" s="385" t="s">
        <v>1382</v>
      </c>
      <c r="B98" s="377" t="s">
        <v>117</v>
      </c>
      <c r="C98" s="365" t="s">
        <v>1289</v>
      </c>
      <c r="D98" s="303" t="s">
        <v>1290</v>
      </c>
      <c r="E98" s="304" t="s">
        <v>98</v>
      </c>
      <c r="F98" s="366">
        <v>7.48</v>
      </c>
      <c r="G98" s="674"/>
      <c r="H98" s="304">
        <f t="shared" si="16"/>
        <v>0</v>
      </c>
      <c r="I98" s="304">
        <f t="shared" si="14"/>
        <v>0</v>
      </c>
      <c r="J98" s="349" t="e">
        <f t="shared" si="17"/>
        <v>#DIV/0!</v>
      </c>
      <c r="K98" s="2"/>
      <c r="L98" s="2"/>
      <c r="M98" s="2"/>
      <c r="N98" s="2"/>
      <c r="O98" s="2"/>
      <c r="P98" s="2"/>
      <c r="Q98" s="2"/>
      <c r="R98" s="2"/>
      <c r="S98" s="2"/>
      <c r="T98" s="2"/>
      <c r="U98" s="2"/>
      <c r="V98" s="2"/>
      <c r="W98" s="2"/>
      <c r="X98" s="2"/>
    </row>
    <row r="99" spans="1:24" ht="38.25" outlineLevel="1" x14ac:dyDescent="0.2">
      <c r="A99" s="385" t="s">
        <v>1383</v>
      </c>
      <c r="B99" s="377" t="s">
        <v>117</v>
      </c>
      <c r="C99" s="365" t="s">
        <v>243</v>
      </c>
      <c r="D99" s="303" t="s">
        <v>244</v>
      </c>
      <c r="E99" s="304" t="s">
        <v>98</v>
      </c>
      <c r="F99" s="366">
        <v>1104.1500000000001</v>
      </c>
      <c r="G99" s="674"/>
      <c r="H99" s="304">
        <f t="shared" si="16"/>
        <v>0</v>
      </c>
      <c r="I99" s="304">
        <f t="shared" si="14"/>
        <v>0</v>
      </c>
      <c r="J99" s="349" t="e">
        <f t="shared" si="17"/>
        <v>#DIV/0!</v>
      </c>
      <c r="K99" s="2"/>
      <c r="L99" s="2"/>
      <c r="M99" s="2"/>
      <c r="N99" s="2"/>
      <c r="O99" s="2"/>
      <c r="P99" s="2"/>
      <c r="Q99" s="2"/>
      <c r="R99" s="2"/>
      <c r="S99" s="2"/>
      <c r="T99" s="2"/>
      <c r="U99" s="2"/>
      <c r="V99" s="2"/>
      <c r="W99" s="2"/>
      <c r="X99" s="2"/>
    </row>
    <row r="100" spans="1:24" ht="38.25" outlineLevel="1" x14ac:dyDescent="0.2">
      <c r="A100" s="385" t="s">
        <v>1384</v>
      </c>
      <c r="B100" s="377" t="s">
        <v>117</v>
      </c>
      <c r="C100" s="365" t="s">
        <v>245</v>
      </c>
      <c r="D100" s="303" t="s">
        <v>246</v>
      </c>
      <c r="E100" s="304" t="s">
        <v>97</v>
      </c>
      <c r="F100" s="374">
        <v>104.5</v>
      </c>
      <c r="G100" s="674"/>
      <c r="H100" s="304">
        <f t="shared" si="16"/>
        <v>0</v>
      </c>
      <c r="I100" s="304">
        <f t="shared" si="14"/>
        <v>0</v>
      </c>
      <c r="J100" s="398" t="e">
        <f t="shared" si="17"/>
        <v>#DIV/0!</v>
      </c>
      <c r="K100" s="2"/>
      <c r="L100" s="2"/>
      <c r="M100" s="2"/>
      <c r="N100" s="2"/>
      <c r="O100" s="2"/>
      <c r="P100" s="2"/>
      <c r="Q100" s="2"/>
      <c r="R100" s="2"/>
      <c r="S100" s="2"/>
      <c r="T100" s="2"/>
      <c r="U100" s="2"/>
      <c r="V100" s="2"/>
      <c r="W100" s="2"/>
      <c r="X100" s="2"/>
    </row>
    <row r="101" spans="1:24" ht="12.75" outlineLevel="1" x14ac:dyDescent="0.2">
      <c r="A101" s="318" t="s">
        <v>1308</v>
      </c>
      <c r="B101" s="319"/>
      <c r="C101" s="380"/>
      <c r="D101" s="381" t="s">
        <v>1300</v>
      </c>
      <c r="E101" s="321">
        <f>SUM(I102:I107)</f>
        <v>0</v>
      </c>
      <c r="F101" s="322"/>
      <c r="G101" s="322"/>
      <c r="H101" s="322"/>
      <c r="I101" s="319"/>
      <c r="J101" s="300" t="e">
        <f>E101/$G$779</f>
        <v>#DIV/0!</v>
      </c>
      <c r="K101" s="154"/>
      <c r="L101" s="2"/>
      <c r="M101" s="2"/>
      <c r="N101" s="2"/>
      <c r="O101" s="2"/>
      <c r="P101" s="2"/>
      <c r="Q101" s="2"/>
      <c r="R101" s="2"/>
      <c r="S101" s="2"/>
      <c r="T101" s="2"/>
      <c r="U101" s="2"/>
      <c r="V101" s="2"/>
      <c r="W101" s="2"/>
      <c r="X101" s="2"/>
    </row>
    <row r="102" spans="1:24" ht="25.5" outlineLevel="1" x14ac:dyDescent="0.2">
      <c r="A102" s="385" t="s">
        <v>1385</v>
      </c>
      <c r="B102" s="377" t="s">
        <v>117</v>
      </c>
      <c r="C102" s="365">
        <v>96619</v>
      </c>
      <c r="D102" s="303" t="s">
        <v>232</v>
      </c>
      <c r="E102" s="304" t="s">
        <v>108</v>
      </c>
      <c r="F102" s="366">
        <v>73.680000000000007</v>
      </c>
      <c r="G102" s="674"/>
      <c r="H102" s="304">
        <f t="shared" ref="H102:H107" si="18">ROUND(G102*(1+$F$780),2)</f>
        <v>0</v>
      </c>
      <c r="I102" s="304">
        <f t="shared" si="14"/>
        <v>0</v>
      </c>
      <c r="J102" s="399" t="e">
        <f t="shared" ref="J102:J107" si="19">I102/$G$779</f>
        <v>#DIV/0!</v>
      </c>
      <c r="K102" s="2"/>
      <c r="L102" s="2"/>
      <c r="M102" s="17"/>
      <c r="N102" s="17"/>
      <c r="O102" s="17"/>
      <c r="P102" s="2"/>
      <c r="Q102" s="2"/>
      <c r="R102" s="2"/>
      <c r="S102" s="2"/>
      <c r="T102" s="2"/>
      <c r="U102" s="2"/>
      <c r="V102" s="2"/>
      <c r="W102" s="2"/>
      <c r="X102" s="2"/>
    </row>
    <row r="103" spans="1:24" ht="38.25" outlineLevel="1" x14ac:dyDescent="0.2">
      <c r="A103" s="385" t="s">
        <v>1386</v>
      </c>
      <c r="B103" s="377" t="s">
        <v>117</v>
      </c>
      <c r="C103" s="365" t="s">
        <v>1296</v>
      </c>
      <c r="D103" s="303" t="s">
        <v>1297</v>
      </c>
      <c r="E103" s="304" t="s">
        <v>97</v>
      </c>
      <c r="F103" s="366">
        <v>0.82</v>
      </c>
      <c r="G103" s="674"/>
      <c r="H103" s="304">
        <f t="shared" si="18"/>
        <v>0</v>
      </c>
      <c r="I103" s="304">
        <f t="shared" si="14"/>
        <v>0</v>
      </c>
      <c r="J103" s="349" t="e">
        <f t="shared" si="19"/>
        <v>#DIV/0!</v>
      </c>
      <c r="K103" s="2"/>
      <c r="L103" s="2"/>
      <c r="M103" s="17"/>
      <c r="N103" s="17"/>
      <c r="O103" s="17"/>
      <c r="P103" s="2"/>
      <c r="Q103" s="2"/>
      <c r="R103" s="2"/>
      <c r="S103" s="2"/>
      <c r="T103" s="2"/>
      <c r="U103" s="2"/>
      <c r="V103" s="2"/>
      <c r="W103" s="2"/>
      <c r="X103" s="2"/>
    </row>
    <row r="104" spans="1:24" ht="25.5" outlineLevel="1" x14ac:dyDescent="0.2">
      <c r="A104" s="385" t="s">
        <v>1387</v>
      </c>
      <c r="B104" s="377" t="s">
        <v>117</v>
      </c>
      <c r="C104" s="365" t="s">
        <v>1298</v>
      </c>
      <c r="D104" s="303" t="s">
        <v>1299</v>
      </c>
      <c r="E104" s="304" t="s">
        <v>108</v>
      </c>
      <c r="F104" s="366">
        <v>294.73</v>
      </c>
      <c r="G104" s="674"/>
      <c r="H104" s="304">
        <f t="shared" si="18"/>
        <v>0</v>
      </c>
      <c r="I104" s="304">
        <f t="shared" si="14"/>
        <v>0</v>
      </c>
      <c r="J104" s="349" t="e">
        <f t="shared" si="19"/>
        <v>#DIV/0!</v>
      </c>
      <c r="K104" s="2"/>
      <c r="L104" s="2"/>
      <c r="M104" s="17"/>
      <c r="N104" s="17"/>
      <c r="O104" s="17"/>
      <c r="P104" s="2"/>
      <c r="Q104" s="2"/>
      <c r="R104" s="2"/>
      <c r="S104" s="2"/>
      <c r="T104" s="2"/>
      <c r="U104" s="2"/>
      <c r="V104" s="2"/>
      <c r="W104" s="2"/>
      <c r="X104" s="2"/>
    </row>
    <row r="105" spans="1:24" ht="25.5" outlineLevel="1" x14ac:dyDescent="0.2">
      <c r="A105" s="385" t="s">
        <v>1388</v>
      </c>
      <c r="B105" s="377" t="s">
        <v>117</v>
      </c>
      <c r="C105" s="365" t="s">
        <v>237</v>
      </c>
      <c r="D105" s="303" t="s">
        <v>238</v>
      </c>
      <c r="E105" s="304" t="s">
        <v>98</v>
      </c>
      <c r="F105" s="366">
        <v>787.84</v>
      </c>
      <c r="G105" s="674"/>
      <c r="H105" s="304">
        <f t="shared" si="18"/>
        <v>0</v>
      </c>
      <c r="I105" s="304">
        <f t="shared" si="14"/>
        <v>0</v>
      </c>
      <c r="J105" s="349" t="e">
        <f t="shared" si="19"/>
        <v>#DIV/0!</v>
      </c>
      <c r="K105" s="2"/>
      <c r="L105" s="2"/>
      <c r="M105" s="17"/>
      <c r="N105" s="17"/>
      <c r="O105" s="17"/>
      <c r="P105" s="2"/>
      <c r="Q105" s="2"/>
      <c r="R105" s="2"/>
      <c r="S105" s="2"/>
      <c r="T105" s="2"/>
      <c r="U105" s="2"/>
      <c r="V105" s="2"/>
      <c r="W105" s="2"/>
      <c r="X105" s="2"/>
    </row>
    <row r="106" spans="1:24" ht="38.25" outlineLevel="1" x14ac:dyDescent="0.2">
      <c r="A106" s="385" t="s">
        <v>1389</v>
      </c>
      <c r="B106" s="377" t="s">
        <v>117</v>
      </c>
      <c r="C106" s="365" t="s">
        <v>243</v>
      </c>
      <c r="D106" s="303" t="s">
        <v>244</v>
      </c>
      <c r="E106" s="304" t="s">
        <v>98</v>
      </c>
      <c r="F106" s="366">
        <v>382.43</v>
      </c>
      <c r="G106" s="674"/>
      <c r="H106" s="304">
        <f t="shared" si="18"/>
        <v>0</v>
      </c>
      <c r="I106" s="304">
        <f t="shared" si="14"/>
        <v>0</v>
      </c>
      <c r="J106" s="349" t="e">
        <f t="shared" si="19"/>
        <v>#DIV/0!</v>
      </c>
      <c r="K106" s="2"/>
      <c r="L106" s="2"/>
      <c r="M106" s="17"/>
      <c r="N106" s="17"/>
      <c r="O106" s="17"/>
      <c r="P106" s="2"/>
      <c r="Q106" s="2"/>
      <c r="R106" s="2"/>
      <c r="S106" s="2"/>
      <c r="T106" s="2"/>
      <c r="U106" s="2"/>
      <c r="V106" s="2"/>
      <c r="W106" s="2"/>
      <c r="X106" s="2"/>
    </row>
    <row r="107" spans="1:24" ht="38.25" outlineLevel="1" x14ac:dyDescent="0.2">
      <c r="A107" s="385" t="s">
        <v>1390</v>
      </c>
      <c r="B107" s="377" t="s">
        <v>117</v>
      </c>
      <c r="C107" s="365" t="s">
        <v>245</v>
      </c>
      <c r="D107" s="303" t="s">
        <v>246</v>
      </c>
      <c r="E107" s="304" t="s">
        <v>97</v>
      </c>
      <c r="F107" s="374">
        <v>22.1</v>
      </c>
      <c r="G107" s="674"/>
      <c r="H107" s="304">
        <f t="shared" si="18"/>
        <v>0</v>
      </c>
      <c r="I107" s="304">
        <f t="shared" si="14"/>
        <v>0</v>
      </c>
      <c r="J107" s="353" t="e">
        <f t="shared" si="19"/>
        <v>#DIV/0!</v>
      </c>
      <c r="K107" s="2"/>
      <c r="L107" s="2"/>
      <c r="M107" s="17"/>
      <c r="N107" s="17"/>
      <c r="O107" s="17"/>
      <c r="P107" s="2"/>
      <c r="Q107" s="2"/>
      <c r="R107" s="2"/>
      <c r="S107" s="2"/>
      <c r="T107" s="2"/>
      <c r="U107" s="2"/>
      <c r="V107" s="2"/>
      <c r="W107" s="2"/>
      <c r="X107" s="2"/>
    </row>
    <row r="108" spans="1:24" ht="12.75" outlineLevel="1" x14ac:dyDescent="0.2">
      <c r="A108" s="318" t="s">
        <v>1309</v>
      </c>
      <c r="B108" s="319"/>
      <c r="C108" s="380"/>
      <c r="D108" s="381" t="s">
        <v>1301</v>
      </c>
      <c r="E108" s="321">
        <f>SUM(I109:I116)</f>
        <v>0</v>
      </c>
      <c r="F108" s="322"/>
      <c r="G108" s="322"/>
      <c r="H108" s="322"/>
      <c r="I108" s="319"/>
      <c r="J108" s="354" t="e">
        <f>E108/$G$779</f>
        <v>#DIV/0!</v>
      </c>
      <c r="K108" s="148"/>
      <c r="L108" s="2"/>
      <c r="M108" s="2"/>
      <c r="N108" s="2"/>
      <c r="O108" s="2"/>
      <c r="P108" s="2"/>
      <c r="Q108" s="2"/>
      <c r="R108" s="2"/>
      <c r="S108" s="2"/>
      <c r="T108" s="2"/>
      <c r="U108" s="2"/>
      <c r="V108" s="2"/>
      <c r="W108" s="2"/>
      <c r="X108" s="2"/>
    </row>
    <row r="109" spans="1:24" ht="25.5" outlineLevel="1" x14ac:dyDescent="0.2">
      <c r="A109" s="385" t="s">
        <v>1391</v>
      </c>
      <c r="B109" s="377" t="s">
        <v>117</v>
      </c>
      <c r="C109" s="365" t="s">
        <v>231</v>
      </c>
      <c r="D109" s="303" t="s">
        <v>232</v>
      </c>
      <c r="E109" s="304" t="s">
        <v>108</v>
      </c>
      <c r="F109" s="366">
        <v>7.65</v>
      </c>
      <c r="G109" s="674"/>
      <c r="H109" s="304">
        <f t="shared" ref="H109:H116" si="20">ROUND(G109*(1+$F$780),2)</f>
        <v>0</v>
      </c>
      <c r="I109" s="304">
        <f t="shared" ref="I109:I116" si="21">ROUND(H109*F109,2)</f>
        <v>0</v>
      </c>
      <c r="J109" s="349" t="e">
        <f t="shared" ref="J109:J116" si="22">I109/$G$779</f>
        <v>#DIV/0!</v>
      </c>
      <c r="K109" s="2"/>
      <c r="L109" s="2"/>
      <c r="M109" s="2"/>
      <c r="N109" s="2"/>
      <c r="O109" s="2"/>
      <c r="P109" s="2"/>
      <c r="Q109" s="2"/>
      <c r="R109" s="2"/>
      <c r="S109" s="2"/>
      <c r="T109" s="2"/>
      <c r="U109" s="2"/>
      <c r="V109" s="2"/>
      <c r="W109" s="2"/>
      <c r="X109" s="2"/>
    </row>
    <row r="110" spans="1:24" ht="25.5" outlineLevel="1" x14ac:dyDescent="0.2">
      <c r="A110" s="385" t="s">
        <v>1393</v>
      </c>
      <c r="B110" s="377" t="s">
        <v>117</v>
      </c>
      <c r="C110" s="365" t="s">
        <v>1298</v>
      </c>
      <c r="D110" s="303" t="s">
        <v>1299</v>
      </c>
      <c r="E110" s="304" t="s">
        <v>108</v>
      </c>
      <c r="F110" s="366">
        <v>45.89</v>
      </c>
      <c r="G110" s="674"/>
      <c r="H110" s="304">
        <f t="shared" si="20"/>
        <v>0</v>
      </c>
      <c r="I110" s="304">
        <f t="shared" si="21"/>
        <v>0</v>
      </c>
      <c r="J110" s="349" t="e">
        <f t="shared" si="22"/>
        <v>#DIV/0!</v>
      </c>
      <c r="K110" s="2"/>
      <c r="L110" s="2"/>
      <c r="M110" s="2"/>
      <c r="N110" s="2"/>
      <c r="O110" s="2"/>
      <c r="P110" s="2"/>
      <c r="Q110" s="2"/>
      <c r="R110" s="2"/>
      <c r="S110" s="2"/>
      <c r="T110" s="2"/>
      <c r="U110" s="2"/>
      <c r="V110" s="2"/>
      <c r="W110" s="2"/>
      <c r="X110" s="2"/>
    </row>
    <row r="111" spans="1:24" ht="25.5" outlineLevel="1" x14ac:dyDescent="0.2">
      <c r="A111" s="385" t="s">
        <v>1394</v>
      </c>
      <c r="B111" s="377" t="s">
        <v>117</v>
      </c>
      <c r="C111" s="365" t="s">
        <v>235</v>
      </c>
      <c r="D111" s="303" t="s">
        <v>236</v>
      </c>
      <c r="E111" s="304" t="s">
        <v>98</v>
      </c>
      <c r="F111" s="366">
        <v>2.92</v>
      </c>
      <c r="G111" s="674"/>
      <c r="H111" s="304">
        <f t="shared" si="20"/>
        <v>0</v>
      </c>
      <c r="I111" s="304">
        <f t="shared" si="21"/>
        <v>0</v>
      </c>
      <c r="J111" s="349" t="e">
        <f t="shared" si="22"/>
        <v>#DIV/0!</v>
      </c>
      <c r="K111" s="2"/>
      <c r="L111" s="2"/>
      <c r="M111" s="2"/>
      <c r="N111" s="2"/>
      <c r="O111" s="2"/>
      <c r="P111" s="2"/>
      <c r="Q111" s="2"/>
      <c r="R111" s="2"/>
      <c r="S111" s="2"/>
      <c r="T111" s="2"/>
      <c r="U111" s="2"/>
      <c r="V111" s="2"/>
      <c r="W111" s="2"/>
      <c r="X111" s="2"/>
    </row>
    <row r="112" spans="1:24" ht="25.5" outlineLevel="1" x14ac:dyDescent="0.2">
      <c r="A112" s="385" t="s">
        <v>1395</v>
      </c>
      <c r="B112" s="377" t="s">
        <v>117</v>
      </c>
      <c r="C112" s="365" t="s">
        <v>237</v>
      </c>
      <c r="D112" s="303" t="s">
        <v>238</v>
      </c>
      <c r="E112" s="304" t="s">
        <v>98</v>
      </c>
      <c r="F112" s="366">
        <v>5.49</v>
      </c>
      <c r="G112" s="674"/>
      <c r="H112" s="304">
        <f t="shared" si="20"/>
        <v>0</v>
      </c>
      <c r="I112" s="304">
        <f t="shared" si="21"/>
        <v>0</v>
      </c>
      <c r="J112" s="349" t="e">
        <f t="shared" si="22"/>
        <v>#DIV/0!</v>
      </c>
      <c r="K112" s="2"/>
      <c r="L112" s="2"/>
      <c r="M112" s="2"/>
      <c r="N112" s="2"/>
      <c r="O112" s="2"/>
      <c r="P112" s="2"/>
      <c r="Q112" s="2"/>
      <c r="R112" s="2"/>
      <c r="S112" s="2"/>
      <c r="T112" s="2"/>
      <c r="U112" s="2"/>
      <c r="V112" s="2"/>
      <c r="W112" s="2"/>
      <c r="X112" s="2"/>
    </row>
    <row r="113" spans="1:25" ht="25.5" outlineLevel="1" x14ac:dyDescent="0.2">
      <c r="A113" s="385" t="s">
        <v>1396</v>
      </c>
      <c r="B113" s="377" t="s">
        <v>117</v>
      </c>
      <c r="C113" s="365" t="s">
        <v>239</v>
      </c>
      <c r="D113" s="303" t="s">
        <v>240</v>
      </c>
      <c r="E113" s="304" t="s">
        <v>98</v>
      </c>
      <c r="F113" s="366">
        <v>132.28</v>
      </c>
      <c r="G113" s="674"/>
      <c r="H113" s="304">
        <f t="shared" si="20"/>
        <v>0</v>
      </c>
      <c r="I113" s="304">
        <f t="shared" si="21"/>
        <v>0</v>
      </c>
      <c r="J113" s="349" t="e">
        <f t="shared" si="22"/>
        <v>#DIV/0!</v>
      </c>
      <c r="K113" s="2"/>
      <c r="L113" s="2"/>
      <c r="M113" s="2"/>
      <c r="N113" s="2"/>
      <c r="O113" s="2"/>
      <c r="P113" s="2"/>
      <c r="Q113" s="2"/>
      <c r="R113" s="2"/>
      <c r="S113" s="2"/>
      <c r="T113" s="2"/>
      <c r="U113" s="2"/>
      <c r="V113" s="2"/>
      <c r="W113" s="2"/>
      <c r="X113" s="2"/>
    </row>
    <row r="114" spans="1:25" ht="25.5" outlineLevel="1" x14ac:dyDescent="0.2">
      <c r="A114" s="385" t="s">
        <v>1392</v>
      </c>
      <c r="B114" s="377" t="s">
        <v>117</v>
      </c>
      <c r="C114" s="365" t="s">
        <v>241</v>
      </c>
      <c r="D114" s="303" t="s">
        <v>242</v>
      </c>
      <c r="E114" s="304" t="s">
        <v>98</v>
      </c>
      <c r="F114" s="366">
        <v>22.53</v>
      </c>
      <c r="G114" s="674"/>
      <c r="H114" s="304">
        <f t="shared" si="20"/>
        <v>0</v>
      </c>
      <c r="I114" s="304">
        <f t="shared" si="21"/>
        <v>0</v>
      </c>
      <c r="J114" s="349" t="e">
        <f t="shared" si="22"/>
        <v>#DIV/0!</v>
      </c>
      <c r="K114" s="2"/>
      <c r="L114" s="2"/>
      <c r="M114" s="2"/>
      <c r="N114" s="2"/>
      <c r="O114" s="2"/>
      <c r="P114" s="2"/>
      <c r="Q114" s="2"/>
      <c r="R114" s="2"/>
      <c r="S114" s="2"/>
      <c r="T114" s="2"/>
      <c r="U114" s="2"/>
      <c r="V114" s="2"/>
      <c r="W114" s="2"/>
      <c r="X114" s="2"/>
    </row>
    <row r="115" spans="1:25" ht="38.25" outlineLevel="1" x14ac:dyDescent="0.2">
      <c r="A115" s="385" t="s">
        <v>1397</v>
      </c>
      <c r="B115" s="377" t="s">
        <v>117</v>
      </c>
      <c r="C115" s="365" t="s">
        <v>243</v>
      </c>
      <c r="D115" s="303" t="s">
        <v>244</v>
      </c>
      <c r="E115" s="304" t="s">
        <v>98</v>
      </c>
      <c r="F115" s="366">
        <v>40.340000000000003</v>
      </c>
      <c r="G115" s="674"/>
      <c r="H115" s="304">
        <f t="shared" si="20"/>
        <v>0</v>
      </c>
      <c r="I115" s="304">
        <f t="shared" si="21"/>
        <v>0</v>
      </c>
      <c r="J115" s="349" t="e">
        <f t="shared" si="22"/>
        <v>#DIV/0!</v>
      </c>
      <c r="K115" s="2"/>
      <c r="L115" s="2"/>
      <c r="M115" s="2"/>
      <c r="N115" s="2"/>
      <c r="O115" s="2"/>
      <c r="P115" s="2"/>
      <c r="Q115" s="2"/>
      <c r="R115" s="2"/>
      <c r="S115" s="2"/>
      <c r="T115" s="2"/>
      <c r="U115" s="2"/>
      <c r="V115" s="2"/>
      <c r="W115" s="2"/>
      <c r="X115" s="2"/>
    </row>
    <row r="116" spans="1:25" ht="38.25" outlineLevel="1" x14ac:dyDescent="0.2">
      <c r="A116" s="385" t="s">
        <v>1398</v>
      </c>
      <c r="B116" s="377" t="s">
        <v>117</v>
      </c>
      <c r="C116" s="365" t="s">
        <v>245</v>
      </c>
      <c r="D116" s="303" t="s">
        <v>246</v>
      </c>
      <c r="E116" s="304" t="s">
        <v>97</v>
      </c>
      <c r="F116" s="374">
        <v>4.59</v>
      </c>
      <c r="G116" s="674"/>
      <c r="H116" s="304">
        <f t="shared" si="20"/>
        <v>0</v>
      </c>
      <c r="I116" s="304">
        <f t="shared" si="21"/>
        <v>0</v>
      </c>
      <c r="J116" s="398" t="e">
        <f t="shared" si="22"/>
        <v>#DIV/0!</v>
      </c>
      <c r="K116" s="2"/>
      <c r="L116" s="2"/>
      <c r="M116" s="2"/>
      <c r="N116" s="2"/>
      <c r="O116" s="2"/>
      <c r="P116" s="2"/>
      <c r="Q116" s="2"/>
      <c r="R116" s="2"/>
      <c r="S116" s="2"/>
      <c r="T116" s="2"/>
      <c r="U116" s="2"/>
      <c r="V116" s="2"/>
      <c r="W116" s="2"/>
      <c r="X116" s="2"/>
    </row>
    <row r="117" spans="1:25" ht="12.75" outlineLevel="1" x14ac:dyDescent="0.2">
      <c r="A117" s="318" t="s">
        <v>1310</v>
      </c>
      <c r="B117" s="319"/>
      <c r="C117" s="380"/>
      <c r="D117" s="381" t="s">
        <v>1302</v>
      </c>
      <c r="E117" s="321">
        <f>SUM(I118:I120)</f>
        <v>0</v>
      </c>
      <c r="F117" s="322"/>
      <c r="G117" s="322"/>
      <c r="H117" s="322"/>
      <c r="I117" s="319"/>
      <c r="J117" s="300" t="e">
        <f>E117/$G$779</f>
        <v>#DIV/0!</v>
      </c>
      <c r="K117" s="150"/>
      <c r="L117" s="2"/>
      <c r="M117" s="2"/>
      <c r="N117" s="2"/>
      <c r="O117" s="2"/>
      <c r="P117" s="2"/>
      <c r="Q117" s="2"/>
      <c r="R117" s="2"/>
      <c r="S117" s="2"/>
      <c r="T117" s="2"/>
      <c r="U117" s="2"/>
      <c r="V117" s="2"/>
      <c r="W117" s="2"/>
      <c r="X117" s="2"/>
      <c r="Y117" s="2"/>
    </row>
    <row r="118" spans="1:25" ht="38.25" outlineLevel="1" x14ac:dyDescent="0.2">
      <c r="A118" s="385" t="s">
        <v>1399</v>
      </c>
      <c r="B118" s="377" t="s">
        <v>117</v>
      </c>
      <c r="C118" s="365" t="s">
        <v>1303</v>
      </c>
      <c r="D118" s="303" t="s">
        <v>1304</v>
      </c>
      <c r="E118" s="304" t="s">
        <v>108</v>
      </c>
      <c r="F118" s="366">
        <v>25.01</v>
      </c>
      <c r="G118" s="674"/>
      <c r="H118" s="304">
        <f>ROUND(G118*(1+$F$780),2)</f>
        <v>0</v>
      </c>
      <c r="I118" s="304">
        <f t="shared" ref="I118:I120" si="23">ROUND(H118*F118,2)</f>
        <v>0</v>
      </c>
      <c r="J118" s="349" t="e">
        <f>I118/$G$779</f>
        <v>#DIV/0!</v>
      </c>
      <c r="K118" s="147"/>
      <c r="L118" s="2"/>
      <c r="M118" s="2"/>
      <c r="N118" s="2"/>
      <c r="O118" s="2"/>
      <c r="P118" s="2"/>
      <c r="Q118" s="2"/>
      <c r="R118" s="2"/>
      <c r="S118" s="2"/>
      <c r="T118" s="2"/>
      <c r="U118" s="2"/>
      <c r="V118" s="2"/>
      <c r="W118" s="2"/>
      <c r="X118" s="2"/>
      <c r="Y118" s="2"/>
    </row>
    <row r="119" spans="1:25" ht="12.75" outlineLevel="1" x14ac:dyDescent="0.2">
      <c r="A119" s="385" t="s">
        <v>1400</v>
      </c>
      <c r="B119" s="377" t="s">
        <v>117</v>
      </c>
      <c r="C119" s="365" t="s">
        <v>1287</v>
      </c>
      <c r="D119" s="303" t="s">
        <v>1288</v>
      </c>
      <c r="E119" s="304" t="s">
        <v>98</v>
      </c>
      <c r="F119" s="366">
        <v>266.49</v>
      </c>
      <c r="G119" s="674"/>
      <c r="H119" s="304">
        <f>ROUND(G119*(1+$F$780),2)</f>
        <v>0</v>
      </c>
      <c r="I119" s="304">
        <f t="shared" si="23"/>
        <v>0</v>
      </c>
      <c r="J119" s="349" t="e">
        <f>I119/$G$779</f>
        <v>#DIV/0!</v>
      </c>
      <c r="K119" s="147"/>
      <c r="L119" s="2"/>
      <c r="M119" s="2"/>
      <c r="N119" s="2"/>
      <c r="O119" s="2"/>
      <c r="P119" s="2"/>
      <c r="Q119" s="2"/>
      <c r="R119" s="2"/>
      <c r="S119" s="2"/>
      <c r="T119" s="2"/>
      <c r="U119" s="2"/>
      <c r="V119" s="2"/>
      <c r="W119" s="2"/>
      <c r="X119" s="2"/>
      <c r="Y119" s="2"/>
    </row>
    <row r="120" spans="1:25" ht="25.5" outlineLevel="1" x14ac:dyDescent="0.2">
      <c r="A120" s="385" t="s">
        <v>1401</v>
      </c>
      <c r="B120" s="377" t="s">
        <v>117</v>
      </c>
      <c r="C120" s="365" t="s">
        <v>1305</v>
      </c>
      <c r="D120" s="303" t="s">
        <v>1306</v>
      </c>
      <c r="E120" s="304" t="s">
        <v>97</v>
      </c>
      <c r="F120" s="374">
        <v>2.87</v>
      </c>
      <c r="G120" s="674"/>
      <c r="H120" s="304">
        <f>ROUND(G120*(1+$F$780),2)</f>
        <v>0</v>
      </c>
      <c r="I120" s="304">
        <f t="shared" si="23"/>
        <v>0</v>
      </c>
      <c r="J120" s="353" t="e">
        <f>I120/$G$779</f>
        <v>#DIV/0!</v>
      </c>
      <c r="K120" s="147"/>
      <c r="L120" s="2"/>
      <c r="M120" s="2"/>
      <c r="N120" s="2"/>
      <c r="O120" s="2"/>
      <c r="P120" s="2"/>
      <c r="Q120" s="2"/>
      <c r="R120" s="2"/>
      <c r="S120" s="2"/>
      <c r="T120" s="2"/>
      <c r="U120" s="2"/>
      <c r="V120" s="2"/>
      <c r="W120" s="2"/>
      <c r="X120" s="2"/>
      <c r="Y120" s="2"/>
    </row>
    <row r="121" spans="1:25" ht="12.75" outlineLevel="1" x14ac:dyDescent="0.2">
      <c r="A121" s="318" t="s">
        <v>1312</v>
      </c>
      <c r="B121" s="319"/>
      <c r="C121" s="380"/>
      <c r="D121" s="381" t="s">
        <v>1311</v>
      </c>
      <c r="E121" s="321">
        <f>SUM(I122:I126)</f>
        <v>0</v>
      </c>
      <c r="F121" s="322"/>
      <c r="G121" s="322"/>
      <c r="H121" s="322"/>
      <c r="I121" s="319"/>
      <c r="J121" s="400" t="e">
        <f>E121/$G$779</f>
        <v>#DIV/0!</v>
      </c>
      <c r="K121" s="149"/>
      <c r="L121" s="2"/>
      <c r="M121" s="2"/>
      <c r="N121" s="2"/>
      <c r="O121" s="2"/>
      <c r="P121" s="2"/>
      <c r="Q121" s="2"/>
      <c r="R121" s="2"/>
      <c r="S121" s="2"/>
      <c r="T121" s="2"/>
      <c r="U121" s="2"/>
      <c r="V121" s="2"/>
      <c r="W121" s="2"/>
      <c r="X121" s="2"/>
      <c r="Y121" s="2"/>
    </row>
    <row r="122" spans="1:25" ht="25.5" outlineLevel="1" x14ac:dyDescent="0.2">
      <c r="A122" s="385" t="s">
        <v>1402</v>
      </c>
      <c r="B122" s="377" t="s">
        <v>117</v>
      </c>
      <c r="C122" s="365" t="s">
        <v>231</v>
      </c>
      <c r="D122" s="303" t="s">
        <v>232</v>
      </c>
      <c r="E122" s="304" t="s">
        <v>108</v>
      </c>
      <c r="F122" s="366">
        <v>1.6</v>
      </c>
      <c r="G122" s="674"/>
      <c r="H122" s="304">
        <f>ROUND(G122*(1+$F$780),2)</f>
        <v>0</v>
      </c>
      <c r="I122" s="304">
        <f t="shared" ref="I122:I126" si="24">ROUND(H122*F122,2)</f>
        <v>0</v>
      </c>
      <c r="J122" s="399" t="e">
        <f>I122/$G$779</f>
        <v>#DIV/0!</v>
      </c>
      <c r="K122" s="147"/>
      <c r="L122" s="2"/>
      <c r="M122" s="2"/>
      <c r="N122" s="2"/>
      <c r="O122" s="2"/>
      <c r="P122" s="2"/>
      <c r="Q122" s="2"/>
      <c r="R122" s="2"/>
      <c r="S122" s="2"/>
      <c r="T122" s="2"/>
      <c r="U122" s="2"/>
      <c r="V122" s="2"/>
      <c r="W122" s="2"/>
      <c r="X122" s="2"/>
      <c r="Y122" s="2"/>
    </row>
    <row r="123" spans="1:25" ht="25.5" outlineLevel="1" x14ac:dyDescent="0.2">
      <c r="A123" s="385" t="s">
        <v>1403</v>
      </c>
      <c r="B123" s="377" t="s">
        <v>117</v>
      </c>
      <c r="C123" s="365" t="s">
        <v>233</v>
      </c>
      <c r="D123" s="303" t="s">
        <v>234</v>
      </c>
      <c r="E123" s="304" t="s">
        <v>108</v>
      </c>
      <c r="F123" s="366">
        <v>9.6</v>
      </c>
      <c r="G123" s="674"/>
      <c r="H123" s="304">
        <f>ROUND(G123*(1+$F$780),2)</f>
        <v>0</v>
      </c>
      <c r="I123" s="304">
        <f t="shared" si="24"/>
        <v>0</v>
      </c>
      <c r="J123" s="349" t="e">
        <f>I123/$G$779</f>
        <v>#DIV/0!</v>
      </c>
      <c r="K123" s="147"/>
      <c r="L123" s="2"/>
      <c r="M123" s="2"/>
      <c r="N123" s="2"/>
      <c r="O123" s="2"/>
      <c r="P123" s="2"/>
      <c r="Q123" s="2"/>
      <c r="R123" s="2"/>
      <c r="S123" s="2"/>
      <c r="T123" s="2"/>
      <c r="U123" s="2"/>
      <c r="V123" s="2"/>
      <c r="W123" s="2"/>
      <c r="X123" s="2"/>
      <c r="Y123" s="2"/>
    </row>
    <row r="124" spans="1:25" ht="25.5" outlineLevel="1" x14ac:dyDescent="0.2">
      <c r="A124" s="385" t="s">
        <v>1404</v>
      </c>
      <c r="B124" s="377" t="s">
        <v>117</v>
      </c>
      <c r="C124" s="365" t="s">
        <v>239</v>
      </c>
      <c r="D124" s="303" t="s">
        <v>240</v>
      </c>
      <c r="E124" s="304" t="s">
        <v>98</v>
      </c>
      <c r="F124" s="366">
        <v>22.46</v>
      </c>
      <c r="G124" s="674"/>
      <c r="H124" s="304">
        <f>ROUND(G124*(1+$F$780),2)</f>
        <v>0</v>
      </c>
      <c r="I124" s="304">
        <f t="shared" si="24"/>
        <v>0</v>
      </c>
      <c r="J124" s="349" t="e">
        <f>I124/$G$779</f>
        <v>#DIV/0!</v>
      </c>
      <c r="K124" s="147"/>
      <c r="L124" s="2"/>
      <c r="M124" s="2"/>
      <c r="N124" s="2"/>
      <c r="O124" s="2"/>
      <c r="P124" s="2"/>
      <c r="Q124" s="2"/>
      <c r="R124" s="2"/>
      <c r="S124" s="2"/>
      <c r="T124" s="2"/>
      <c r="U124" s="2"/>
      <c r="V124" s="2"/>
      <c r="W124" s="2"/>
      <c r="X124" s="2"/>
      <c r="Y124" s="2"/>
    </row>
    <row r="125" spans="1:25" ht="38.25" outlineLevel="1" x14ac:dyDescent="0.2">
      <c r="A125" s="385" t="s">
        <v>1405</v>
      </c>
      <c r="B125" s="377" t="s">
        <v>117</v>
      </c>
      <c r="C125" s="365" t="s">
        <v>243</v>
      </c>
      <c r="D125" s="303" t="s">
        <v>244</v>
      </c>
      <c r="E125" s="304" t="s">
        <v>98</v>
      </c>
      <c r="F125" s="366">
        <v>10.58</v>
      </c>
      <c r="G125" s="674"/>
      <c r="H125" s="304">
        <f>ROUND(G125*(1+$F$780),2)</f>
        <v>0</v>
      </c>
      <c r="I125" s="304">
        <f t="shared" si="24"/>
        <v>0</v>
      </c>
      <c r="J125" s="349" t="e">
        <f>I125/$G$779</f>
        <v>#DIV/0!</v>
      </c>
      <c r="K125" s="147"/>
      <c r="L125" s="2"/>
      <c r="M125" s="2"/>
      <c r="N125" s="2"/>
      <c r="O125" s="2"/>
      <c r="P125" s="2"/>
      <c r="Q125" s="2"/>
      <c r="R125" s="2"/>
      <c r="S125" s="2"/>
      <c r="T125" s="2"/>
      <c r="U125" s="2"/>
      <c r="V125" s="2"/>
      <c r="W125" s="2"/>
      <c r="X125" s="2"/>
      <c r="Y125" s="2"/>
    </row>
    <row r="126" spans="1:25" ht="39" outlineLevel="1" thickBot="1" x14ac:dyDescent="0.25">
      <c r="A126" s="385" t="s">
        <v>1406</v>
      </c>
      <c r="B126" s="377" t="s">
        <v>117</v>
      </c>
      <c r="C126" s="365" t="s">
        <v>245</v>
      </c>
      <c r="D126" s="303" t="s">
        <v>246</v>
      </c>
      <c r="E126" s="304" t="s">
        <v>97</v>
      </c>
      <c r="F126" s="366">
        <v>0.96</v>
      </c>
      <c r="G126" s="674"/>
      <c r="H126" s="304">
        <f>ROUND(G126*(1+$F$780),2)</f>
        <v>0</v>
      </c>
      <c r="I126" s="304">
        <f t="shared" si="24"/>
        <v>0</v>
      </c>
      <c r="J126" s="349" t="e">
        <f>I126/$G$779</f>
        <v>#DIV/0!</v>
      </c>
      <c r="K126" s="147"/>
      <c r="L126" s="2"/>
      <c r="M126" s="2"/>
      <c r="N126" s="2"/>
      <c r="O126" s="2"/>
      <c r="P126" s="2"/>
      <c r="Q126" s="2"/>
      <c r="R126" s="2"/>
      <c r="S126" s="2"/>
      <c r="T126" s="2"/>
      <c r="U126" s="2"/>
      <c r="V126" s="2"/>
      <c r="W126" s="2"/>
      <c r="X126" s="2"/>
      <c r="Y126" s="2"/>
    </row>
    <row r="127" spans="1:25" ht="15.75" thickBot="1" x14ac:dyDescent="0.25">
      <c r="A127" s="288">
        <v>4</v>
      </c>
      <c r="B127" s="289"/>
      <c r="C127" s="324"/>
      <c r="D127" s="291" t="s">
        <v>250</v>
      </c>
      <c r="E127" s="292">
        <f>SUM(E128,E137,E142,E147,E158,E165,E167,E173,E178,E182,E186,E188)</f>
        <v>0</v>
      </c>
      <c r="F127" s="292"/>
      <c r="G127" s="292"/>
      <c r="H127" s="292"/>
      <c r="I127" s="292"/>
      <c r="J127" s="293" t="e">
        <f>E127/$G$779</f>
        <v>#DIV/0!</v>
      </c>
      <c r="K127" s="2"/>
      <c r="L127" s="2"/>
      <c r="M127" s="2"/>
      <c r="N127" s="2"/>
      <c r="O127" s="2"/>
      <c r="P127" s="2"/>
      <c r="Q127" s="2"/>
      <c r="R127" s="2"/>
      <c r="S127" s="2"/>
      <c r="T127" s="2"/>
      <c r="U127" s="2"/>
      <c r="V127" s="2"/>
      <c r="W127" s="2"/>
      <c r="X127" s="2"/>
    </row>
    <row r="128" spans="1:25" ht="12.75" outlineLevel="1" x14ac:dyDescent="0.2">
      <c r="A128" s="294" t="s">
        <v>28</v>
      </c>
      <c r="B128" s="295"/>
      <c r="C128" s="296"/>
      <c r="D128" s="297" t="s">
        <v>251</v>
      </c>
      <c r="E128" s="298">
        <f>SUM(I129:I136)</f>
        <v>0</v>
      </c>
      <c r="F128" s="299"/>
      <c r="G128" s="299"/>
      <c r="H128" s="299"/>
      <c r="I128" s="295"/>
      <c r="J128" s="300" t="e">
        <f>E128/$G$779</f>
        <v>#DIV/0!</v>
      </c>
      <c r="K128" s="2"/>
      <c r="L128" s="2"/>
      <c r="M128" s="2"/>
      <c r="N128" s="2"/>
      <c r="O128" s="2"/>
      <c r="P128" s="2"/>
      <c r="Q128" s="2"/>
      <c r="R128" s="2"/>
      <c r="S128" s="2"/>
      <c r="T128" s="2"/>
      <c r="U128" s="2"/>
      <c r="V128" s="2"/>
      <c r="W128" s="2"/>
      <c r="X128" s="2"/>
    </row>
    <row r="129" spans="1:24" ht="38.25" outlineLevel="1" x14ac:dyDescent="0.2">
      <c r="A129" s="401" t="s">
        <v>29</v>
      </c>
      <c r="B129" s="402" t="s">
        <v>117</v>
      </c>
      <c r="C129" s="341" t="s">
        <v>252</v>
      </c>
      <c r="D129" s="303" t="s">
        <v>253</v>
      </c>
      <c r="E129" s="403" t="s">
        <v>108</v>
      </c>
      <c r="F129" s="404">
        <v>1359.77</v>
      </c>
      <c r="G129" s="674"/>
      <c r="H129" s="304">
        <f t="shared" ref="H129:H136" si="25">ROUND(G129*(1+$F$780),2)</f>
        <v>0</v>
      </c>
      <c r="I129" s="304">
        <f t="shared" ref="I129:I136" si="26">ROUND(H129*F129,2)</f>
        <v>0</v>
      </c>
      <c r="J129" s="349" t="e">
        <f t="shared" ref="J129:J136" si="27">I129/$G$779</f>
        <v>#DIV/0!</v>
      </c>
      <c r="K129" s="2"/>
      <c r="L129" s="2"/>
      <c r="M129" s="2"/>
      <c r="N129" s="2"/>
      <c r="O129" s="2"/>
      <c r="P129" s="2"/>
      <c r="Q129" s="2"/>
      <c r="R129" s="2"/>
      <c r="S129" s="2"/>
      <c r="T129" s="2"/>
      <c r="U129" s="2"/>
      <c r="V129" s="2"/>
      <c r="W129" s="2"/>
      <c r="X129" s="2"/>
    </row>
    <row r="130" spans="1:24" ht="25.5" outlineLevel="1" x14ac:dyDescent="0.2">
      <c r="A130" s="405" t="s">
        <v>30</v>
      </c>
      <c r="B130" s="377" t="s">
        <v>117</v>
      </c>
      <c r="C130" s="341" t="s">
        <v>267</v>
      </c>
      <c r="D130" s="303" t="s">
        <v>268</v>
      </c>
      <c r="E130" s="348" t="s">
        <v>98</v>
      </c>
      <c r="F130" s="344">
        <v>22.25</v>
      </c>
      <c r="G130" s="674"/>
      <c r="H130" s="304">
        <f t="shared" si="25"/>
        <v>0</v>
      </c>
      <c r="I130" s="304">
        <f t="shared" si="26"/>
        <v>0</v>
      </c>
      <c r="J130" s="349" t="e">
        <f t="shared" si="27"/>
        <v>#DIV/0!</v>
      </c>
      <c r="K130" s="2"/>
      <c r="L130" s="2"/>
      <c r="M130" s="2"/>
      <c r="N130" s="2"/>
      <c r="O130" s="2"/>
      <c r="P130" s="2"/>
      <c r="Q130" s="2"/>
      <c r="R130" s="2"/>
      <c r="S130" s="2"/>
      <c r="T130" s="2"/>
      <c r="U130" s="2"/>
      <c r="V130" s="2"/>
      <c r="W130" s="2"/>
      <c r="X130" s="2"/>
    </row>
    <row r="131" spans="1:24" ht="25.5" outlineLevel="1" x14ac:dyDescent="0.2">
      <c r="A131" s="405" t="s">
        <v>31</v>
      </c>
      <c r="B131" s="406" t="s">
        <v>117</v>
      </c>
      <c r="C131" s="341" t="s">
        <v>254</v>
      </c>
      <c r="D131" s="303" t="s">
        <v>255</v>
      </c>
      <c r="E131" s="236" t="s">
        <v>98</v>
      </c>
      <c r="F131" s="366">
        <v>2549.64</v>
      </c>
      <c r="G131" s="674"/>
      <c r="H131" s="304">
        <f t="shared" si="25"/>
        <v>0</v>
      </c>
      <c r="I131" s="304">
        <f t="shared" si="26"/>
        <v>0</v>
      </c>
      <c r="J131" s="349" t="e">
        <f t="shared" si="27"/>
        <v>#DIV/0!</v>
      </c>
      <c r="K131" s="2"/>
      <c r="L131" s="2"/>
      <c r="M131" s="2"/>
      <c r="N131" s="2"/>
      <c r="O131" s="2"/>
      <c r="P131" s="2"/>
      <c r="Q131" s="2"/>
      <c r="R131" s="2"/>
      <c r="S131" s="2"/>
      <c r="T131" s="2"/>
      <c r="U131" s="2"/>
      <c r="V131" s="2"/>
      <c r="W131" s="2"/>
      <c r="X131" s="2"/>
    </row>
    <row r="132" spans="1:24" ht="25.5" outlineLevel="1" x14ac:dyDescent="0.2">
      <c r="A132" s="405" t="s">
        <v>166</v>
      </c>
      <c r="B132" s="406" t="s">
        <v>117</v>
      </c>
      <c r="C132" s="341" t="s">
        <v>256</v>
      </c>
      <c r="D132" s="303" t="s">
        <v>257</v>
      </c>
      <c r="E132" s="348" t="s">
        <v>98</v>
      </c>
      <c r="F132" s="344">
        <v>2007.03</v>
      </c>
      <c r="G132" s="674"/>
      <c r="H132" s="304">
        <f t="shared" si="25"/>
        <v>0</v>
      </c>
      <c r="I132" s="304">
        <f t="shared" si="26"/>
        <v>0</v>
      </c>
      <c r="J132" s="349" t="e">
        <f t="shared" si="27"/>
        <v>#DIV/0!</v>
      </c>
      <c r="K132" s="2"/>
      <c r="L132" s="2"/>
      <c r="M132" s="2"/>
      <c r="N132" s="2"/>
      <c r="O132" s="2"/>
      <c r="P132" s="2"/>
      <c r="Q132" s="2"/>
      <c r="R132" s="2"/>
      <c r="S132" s="2"/>
      <c r="T132" s="2"/>
      <c r="U132" s="2"/>
      <c r="V132" s="2"/>
      <c r="W132" s="2"/>
      <c r="X132" s="2"/>
    </row>
    <row r="133" spans="1:24" ht="25.5" outlineLevel="1" x14ac:dyDescent="0.2">
      <c r="A133" s="405" t="s">
        <v>167</v>
      </c>
      <c r="B133" s="407" t="s">
        <v>117</v>
      </c>
      <c r="C133" s="408" t="s">
        <v>1313</v>
      </c>
      <c r="D133" s="329" t="s">
        <v>1314</v>
      </c>
      <c r="E133" s="359" t="s">
        <v>98</v>
      </c>
      <c r="F133" s="409">
        <v>1795.92</v>
      </c>
      <c r="G133" s="676"/>
      <c r="H133" s="304">
        <f t="shared" si="25"/>
        <v>0</v>
      </c>
      <c r="I133" s="304">
        <f t="shared" si="26"/>
        <v>0</v>
      </c>
      <c r="J133" s="349" t="e">
        <f t="shared" si="27"/>
        <v>#DIV/0!</v>
      </c>
      <c r="K133" s="2"/>
      <c r="L133" s="2"/>
      <c r="M133" s="2"/>
      <c r="N133" s="2"/>
      <c r="O133" s="2"/>
      <c r="P133" s="2"/>
      <c r="Q133" s="2"/>
      <c r="R133" s="2"/>
      <c r="S133" s="2"/>
      <c r="T133" s="2"/>
      <c r="U133" s="2"/>
      <c r="V133" s="2"/>
      <c r="W133" s="2"/>
      <c r="X133" s="2"/>
    </row>
    <row r="134" spans="1:24" ht="25.5" outlineLevel="1" x14ac:dyDescent="0.2">
      <c r="A134" s="405" t="s">
        <v>1320</v>
      </c>
      <c r="B134" s="410" t="s">
        <v>117</v>
      </c>
      <c r="C134" s="411" t="s">
        <v>1315</v>
      </c>
      <c r="D134" s="412" t="s">
        <v>1316</v>
      </c>
      <c r="E134" s="359" t="s">
        <v>98</v>
      </c>
      <c r="F134" s="409">
        <v>548.78</v>
      </c>
      <c r="G134" s="675"/>
      <c r="H134" s="304">
        <f t="shared" si="25"/>
        <v>0</v>
      </c>
      <c r="I134" s="304">
        <f t="shared" si="26"/>
        <v>0</v>
      </c>
      <c r="J134" s="349" t="e">
        <f t="shared" si="27"/>
        <v>#DIV/0!</v>
      </c>
      <c r="K134" s="2"/>
      <c r="L134" s="2"/>
      <c r="M134" s="2"/>
      <c r="N134" s="2"/>
      <c r="O134" s="2"/>
      <c r="P134" s="2"/>
      <c r="Q134" s="2"/>
      <c r="R134" s="2"/>
      <c r="S134" s="2"/>
      <c r="T134" s="2"/>
      <c r="U134" s="2"/>
      <c r="V134" s="2"/>
      <c r="W134" s="2"/>
      <c r="X134" s="2"/>
    </row>
    <row r="135" spans="1:24" ht="25.5" outlineLevel="1" x14ac:dyDescent="0.2">
      <c r="A135" s="405" t="s">
        <v>1321</v>
      </c>
      <c r="B135" s="413" t="s">
        <v>117</v>
      </c>
      <c r="C135" s="411" t="s">
        <v>258</v>
      </c>
      <c r="D135" s="414" t="s">
        <v>259</v>
      </c>
      <c r="E135" s="359" t="s">
        <v>98</v>
      </c>
      <c r="F135" s="409">
        <v>2144.1799999999998</v>
      </c>
      <c r="G135" s="680"/>
      <c r="H135" s="304">
        <f t="shared" si="25"/>
        <v>0</v>
      </c>
      <c r="I135" s="304">
        <f t="shared" si="26"/>
        <v>0</v>
      </c>
      <c r="J135" s="349" t="e">
        <f t="shared" si="27"/>
        <v>#DIV/0!</v>
      </c>
      <c r="K135" s="2"/>
      <c r="L135" s="2"/>
      <c r="M135" s="2"/>
      <c r="N135" s="2"/>
      <c r="O135" s="2"/>
      <c r="P135" s="2"/>
      <c r="Q135" s="2"/>
      <c r="R135" s="2"/>
      <c r="S135" s="2"/>
      <c r="T135" s="2"/>
      <c r="U135" s="2"/>
      <c r="V135" s="2"/>
      <c r="W135" s="2"/>
      <c r="X135" s="2"/>
    </row>
    <row r="136" spans="1:24" ht="25.5" outlineLevel="1" x14ac:dyDescent="0.2">
      <c r="A136" s="416" t="s">
        <v>1322</v>
      </c>
      <c r="B136" s="417" t="s">
        <v>213</v>
      </c>
      <c r="C136" s="418" t="s">
        <v>1317</v>
      </c>
      <c r="D136" s="419" t="s">
        <v>1318</v>
      </c>
      <c r="E136" s="238" t="s">
        <v>1319</v>
      </c>
      <c r="F136" s="379">
        <v>95.37</v>
      </c>
      <c r="G136" s="420">
        <f>Composições!G98</f>
        <v>0</v>
      </c>
      <c r="H136" s="316">
        <f t="shared" si="25"/>
        <v>0</v>
      </c>
      <c r="I136" s="314">
        <f t="shared" si="26"/>
        <v>0</v>
      </c>
      <c r="J136" s="349" t="e">
        <f t="shared" si="27"/>
        <v>#DIV/0!</v>
      </c>
      <c r="K136" s="2"/>
      <c r="L136" s="2"/>
      <c r="M136" s="2"/>
      <c r="N136" s="2"/>
      <c r="O136" s="2"/>
      <c r="P136" s="2"/>
      <c r="Q136" s="2"/>
      <c r="R136" s="2"/>
      <c r="S136" s="2"/>
      <c r="T136" s="2"/>
      <c r="U136" s="2"/>
      <c r="V136" s="2"/>
      <c r="W136" s="2"/>
      <c r="X136" s="2"/>
    </row>
    <row r="137" spans="1:24" ht="12.75" outlineLevel="1" x14ac:dyDescent="0.2">
      <c r="A137" s="318" t="s">
        <v>32</v>
      </c>
      <c r="B137" s="295"/>
      <c r="C137" s="296"/>
      <c r="D137" s="297" t="s">
        <v>1323</v>
      </c>
      <c r="E137" s="298">
        <f>SUM(I138:I141)</f>
        <v>0</v>
      </c>
      <c r="F137" s="299"/>
      <c r="G137" s="299"/>
      <c r="H137" s="299"/>
      <c r="I137" s="319"/>
      <c r="J137" s="300" t="e">
        <f>E137/$G$779</f>
        <v>#DIV/0!</v>
      </c>
      <c r="K137" s="153"/>
      <c r="L137" s="2"/>
      <c r="M137" s="2"/>
      <c r="N137" s="2"/>
      <c r="O137" s="2"/>
      <c r="P137" s="2"/>
      <c r="Q137" s="2"/>
      <c r="R137" s="2"/>
      <c r="S137" s="2"/>
      <c r="T137" s="2"/>
      <c r="U137" s="2"/>
      <c r="V137" s="2"/>
      <c r="W137" s="2"/>
      <c r="X137" s="2"/>
    </row>
    <row r="138" spans="1:24" ht="38.25" outlineLevel="1" x14ac:dyDescent="0.2">
      <c r="A138" s="421" t="s">
        <v>33</v>
      </c>
      <c r="B138" s="422" t="s">
        <v>117</v>
      </c>
      <c r="C138" s="423">
        <v>92443</v>
      </c>
      <c r="D138" s="424" t="s">
        <v>253</v>
      </c>
      <c r="E138" s="425" t="s">
        <v>108</v>
      </c>
      <c r="F138" s="426">
        <v>165.83</v>
      </c>
      <c r="G138" s="681"/>
      <c r="H138" s="304">
        <f>ROUND(G138*(1+$F$780),2)</f>
        <v>0</v>
      </c>
      <c r="I138" s="304">
        <f t="shared" ref="I138:I141" si="28">ROUND(H138*F138,2)</f>
        <v>0</v>
      </c>
      <c r="J138" s="349" t="e">
        <f>I138/$G$779</f>
        <v>#DIV/0!</v>
      </c>
      <c r="K138" s="2"/>
      <c r="L138" s="2"/>
      <c r="M138" s="17"/>
      <c r="N138" s="17"/>
      <c r="O138" s="17"/>
      <c r="P138" s="2"/>
      <c r="Q138" s="2"/>
      <c r="R138" s="2"/>
      <c r="S138" s="2"/>
      <c r="T138" s="2"/>
      <c r="U138" s="2"/>
      <c r="V138" s="2"/>
      <c r="W138" s="2"/>
      <c r="X138" s="2"/>
    </row>
    <row r="139" spans="1:24" ht="25.5" outlineLevel="1" x14ac:dyDescent="0.2">
      <c r="A139" s="428" t="s">
        <v>34</v>
      </c>
      <c r="B139" s="429" t="s">
        <v>117</v>
      </c>
      <c r="C139" s="430" t="s">
        <v>254</v>
      </c>
      <c r="D139" s="431" t="s">
        <v>255</v>
      </c>
      <c r="E139" s="247" t="s">
        <v>98</v>
      </c>
      <c r="F139" s="432">
        <v>894.85</v>
      </c>
      <c r="G139" s="682"/>
      <c r="H139" s="304">
        <f>ROUND(G139*(1+$F$780),2)</f>
        <v>0</v>
      </c>
      <c r="I139" s="304">
        <f t="shared" si="28"/>
        <v>0</v>
      </c>
      <c r="J139" s="349" t="e">
        <f>I139/$G$779</f>
        <v>#DIV/0!</v>
      </c>
      <c r="K139" s="2"/>
      <c r="L139" s="2"/>
      <c r="M139" s="17"/>
      <c r="N139" s="17"/>
      <c r="O139" s="17"/>
      <c r="P139" s="2"/>
      <c r="Q139" s="2"/>
      <c r="R139" s="2"/>
      <c r="S139" s="2"/>
      <c r="T139" s="2"/>
      <c r="U139" s="2"/>
      <c r="V139" s="2"/>
      <c r="W139" s="2"/>
      <c r="X139" s="2"/>
    </row>
    <row r="140" spans="1:24" ht="25.5" outlineLevel="1" x14ac:dyDescent="0.2">
      <c r="A140" s="428" t="s">
        <v>35</v>
      </c>
      <c r="B140" s="434" t="s">
        <v>117</v>
      </c>
      <c r="C140" s="435" t="s">
        <v>258</v>
      </c>
      <c r="D140" s="436" t="s">
        <v>259</v>
      </c>
      <c r="E140" s="437" t="s">
        <v>98</v>
      </c>
      <c r="F140" s="438">
        <v>224.65</v>
      </c>
      <c r="G140" s="683"/>
      <c r="H140" s="304">
        <f>ROUND(G140*(1+$F$780),2)</f>
        <v>0</v>
      </c>
      <c r="I140" s="304">
        <f t="shared" si="28"/>
        <v>0</v>
      </c>
      <c r="J140" s="349" t="e">
        <f>I140/$G$779</f>
        <v>#DIV/0!</v>
      </c>
      <c r="K140" s="2"/>
      <c r="L140" s="2"/>
      <c r="M140" s="17"/>
      <c r="N140" s="17"/>
      <c r="O140" s="17"/>
      <c r="P140" s="2"/>
      <c r="Q140" s="2"/>
      <c r="R140" s="2"/>
      <c r="S140" s="2"/>
      <c r="T140" s="2"/>
      <c r="U140" s="2"/>
      <c r="V140" s="2"/>
      <c r="W140" s="2"/>
      <c r="X140" s="2"/>
    </row>
    <row r="141" spans="1:24" ht="25.5" outlineLevel="1" x14ac:dyDescent="0.2">
      <c r="A141" s="439" t="s">
        <v>168</v>
      </c>
      <c r="B141" s="440" t="s">
        <v>213</v>
      </c>
      <c r="C141" s="430" t="s">
        <v>1317</v>
      </c>
      <c r="D141" s="441" t="s">
        <v>1318</v>
      </c>
      <c r="E141" s="442" t="s">
        <v>1319</v>
      </c>
      <c r="F141" s="443">
        <v>8.1</v>
      </c>
      <c r="G141" s="444">
        <f>Composições!G98</f>
        <v>0</v>
      </c>
      <c r="H141" s="304">
        <f>ROUND(G141*(1+$F$780),2)</f>
        <v>0</v>
      </c>
      <c r="I141" s="304">
        <f t="shared" si="28"/>
        <v>0</v>
      </c>
      <c r="J141" s="349" t="e">
        <f>I141/$G$779</f>
        <v>#DIV/0!</v>
      </c>
      <c r="K141" s="2"/>
      <c r="L141" s="2"/>
      <c r="M141" s="17"/>
      <c r="N141" s="17"/>
      <c r="O141" s="17"/>
      <c r="P141" s="2"/>
      <c r="Q141" s="2"/>
      <c r="R141" s="2"/>
      <c r="S141" s="2"/>
      <c r="T141" s="2"/>
      <c r="U141" s="2"/>
      <c r="V141" s="2"/>
      <c r="W141" s="2"/>
      <c r="X141" s="2"/>
    </row>
    <row r="142" spans="1:24" ht="12.75" outlineLevel="1" x14ac:dyDescent="0.2">
      <c r="A142" s="318" t="s">
        <v>36</v>
      </c>
      <c r="B142" s="295"/>
      <c r="C142" s="320"/>
      <c r="D142" s="297" t="s">
        <v>1324</v>
      </c>
      <c r="E142" s="298">
        <f>SUM(I143:I146)</f>
        <v>0</v>
      </c>
      <c r="F142" s="299"/>
      <c r="G142" s="322"/>
      <c r="H142" s="322"/>
      <c r="I142" s="319"/>
      <c r="J142" s="323" t="e">
        <f>E142/$G$779</f>
        <v>#DIV/0!</v>
      </c>
      <c r="K142" s="2"/>
      <c r="L142" s="2"/>
      <c r="M142" s="2"/>
      <c r="N142" s="2"/>
      <c r="O142" s="2"/>
      <c r="P142" s="2"/>
      <c r="Q142" s="2"/>
      <c r="R142" s="2"/>
      <c r="S142" s="2"/>
      <c r="T142" s="2"/>
      <c r="U142" s="2"/>
      <c r="V142" s="2"/>
      <c r="W142" s="2"/>
      <c r="X142" s="2"/>
    </row>
    <row r="143" spans="1:24" ht="38.25" outlineLevel="1" x14ac:dyDescent="0.2">
      <c r="A143" s="445" t="s">
        <v>37</v>
      </c>
      <c r="B143" s="422" t="s">
        <v>117</v>
      </c>
      <c r="C143" s="423" t="s">
        <v>252</v>
      </c>
      <c r="D143" s="424" t="s">
        <v>253</v>
      </c>
      <c r="E143" s="425" t="s">
        <v>108</v>
      </c>
      <c r="F143" s="426">
        <v>16</v>
      </c>
      <c r="G143" s="681"/>
      <c r="H143" s="446">
        <f>ROUND(G143*(1+$F$780),2)</f>
        <v>0</v>
      </c>
      <c r="I143" s="447">
        <f t="shared" ref="I143:I146" si="29">ROUND(H143*F143,2)</f>
        <v>0</v>
      </c>
      <c r="J143" s="448" t="e">
        <f>I143/$G$779</f>
        <v>#DIV/0!</v>
      </c>
      <c r="K143" s="2"/>
      <c r="L143" s="2"/>
      <c r="M143" s="2"/>
      <c r="N143" s="2"/>
      <c r="O143" s="2"/>
      <c r="P143" s="2"/>
      <c r="Q143" s="2"/>
      <c r="R143" s="2"/>
      <c r="S143" s="2"/>
      <c r="T143" s="2"/>
      <c r="U143" s="2"/>
      <c r="V143" s="2"/>
      <c r="W143" s="2"/>
      <c r="X143" s="2"/>
    </row>
    <row r="144" spans="1:24" ht="25.5" outlineLevel="1" x14ac:dyDescent="0.2">
      <c r="A144" s="449" t="s">
        <v>1372</v>
      </c>
      <c r="B144" s="450" t="s">
        <v>117</v>
      </c>
      <c r="C144" s="435" t="s">
        <v>254</v>
      </c>
      <c r="D144" s="451" t="s">
        <v>255</v>
      </c>
      <c r="E144" s="452" t="s">
        <v>98</v>
      </c>
      <c r="F144" s="438">
        <v>79.44</v>
      </c>
      <c r="G144" s="684"/>
      <c r="H144" s="453">
        <f>ROUND(G144*(1+$F$780),2)</f>
        <v>0</v>
      </c>
      <c r="I144" s="454">
        <f t="shared" si="29"/>
        <v>0</v>
      </c>
      <c r="J144" s="455" t="e">
        <f>I144/$G$779</f>
        <v>#DIV/0!</v>
      </c>
      <c r="K144" s="2"/>
      <c r="L144" s="2"/>
      <c r="M144" s="2"/>
      <c r="N144" s="2"/>
      <c r="O144" s="2"/>
      <c r="P144" s="2"/>
      <c r="Q144" s="2"/>
      <c r="R144" s="2"/>
      <c r="S144" s="2"/>
      <c r="T144" s="2"/>
      <c r="U144" s="2"/>
      <c r="V144" s="2"/>
      <c r="W144" s="2"/>
      <c r="X144" s="2"/>
    </row>
    <row r="145" spans="1:24" ht="25.5" outlineLevel="1" x14ac:dyDescent="0.2">
      <c r="A145" s="456" t="s">
        <v>1373</v>
      </c>
      <c r="B145" s="429" t="s">
        <v>117</v>
      </c>
      <c r="C145" s="435" t="s">
        <v>258</v>
      </c>
      <c r="D145" s="451" t="s">
        <v>259</v>
      </c>
      <c r="E145" s="452" t="s">
        <v>98</v>
      </c>
      <c r="F145" s="438">
        <v>27.61</v>
      </c>
      <c r="G145" s="684"/>
      <c r="H145" s="453">
        <f>ROUND(G145*(1+$F$780),2)</f>
        <v>0</v>
      </c>
      <c r="I145" s="314">
        <f t="shared" si="29"/>
        <v>0</v>
      </c>
      <c r="J145" s="457" t="e">
        <f>I145/$G$779</f>
        <v>#DIV/0!</v>
      </c>
      <c r="K145" s="2"/>
      <c r="L145" s="2"/>
      <c r="M145" s="2"/>
      <c r="N145" s="2"/>
      <c r="O145" s="2"/>
      <c r="P145" s="2"/>
      <c r="Q145" s="2"/>
      <c r="R145" s="2"/>
      <c r="S145" s="2"/>
      <c r="T145" s="2"/>
      <c r="U145" s="2"/>
      <c r="V145" s="2"/>
      <c r="W145" s="2"/>
      <c r="X145" s="2"/>
    </row>
    <row r="146" spans="1:24" ht="25.5" outlineLevel="1" x14ac:dyDescent="0.2">
      <c r="A146" s="458" t="s">
        <v>1374</v>
      </c>
      <c r="B146" s="440" t="s">
        <v>213</v>
      </c>
      <c r="C146" s="459" t="s">
        <v>1317</v>
      </c>
      <c r="D146" s="460" t="s">
        <v>1318</v>
      </c>
      <c r="E146" s="245" t="s">
        <v>1319</v>
      </c>
      <c r="F146" s="461">
        <v>1.1000000000000001</v>
      </c>
      <c r="G146" s="442">
        <f>Composições!G98</f>
        <v>0</v>
      </c>
      <c r="H146" s="454">
        <f>ROUND(G146*(1+$F$780),2)</f>
        <v>0</v>
      </c>
      <c r="I146" s="337">
        <f t="shared" si="29"/>
        <v>0</v>
      </c>
      <c r="J146" s="462" t="e">
        <f>I146/$G$779</f>
        <v>#DIV/0!</v>
      </c>
      <c r="K146" s="2"/>
      <c r="L146" s="2"/>
      <c r="M146" s="2"/>
      <c r="N146" s="2"/>
      <c r="O146" s="2"/>
      <c r="P146" s="2"/>
      <c r="Q146" s="2"/>
      <c r="R146" s="2"/>
      <c r="S146" s="2"/>
      <c r="T146" s="2"/>
      <c r="U146" s="2"/>
      <c r="V146" s="2"/>
      <c r="W146" s="2"/>
      <c r="X146" s="2"/>
    </row>
    <row r="147" spans="1:24" ht="12.75" outlineLevel="1" x14ac:dyDescent="0.2">
      <c r="A147" s="294" t="s">
        <v>265</v>
      </c>
      <c r="B147" s="295"/>
      <c r="C147" s="320"/>
      <c r="D147" s="375" t="s">
        <v>260</v>
      </c>
      <c r="E147" s="321">
        <f>SUM(I148:I157)</f>
        <v>0</v>
      </c>
      <c r="F147" s="322"/>
      <c r="G147" s="322"/>
      <c r="H147" s="322"/>
      <c r="I147" s="319"/>
      <c r="J147" s="323" t="e">
        <f>E147/$G$779</f>
        <v>#DIV/0!</v>
      </c>
      <c r="K147" s="2"/>
      <c r="L147" s="2"/>
      <c r="M147" s="2"/>
      <c r="N147" s="2"/>
      <c r="O147" s="2"/>
      <c r="P147" s="2"/>
      <c r="Q147" s="2"/>
      <c r="R147" s="2"/>
      <c r="S147" s="2"/>
      <c r="T147" s="2"/>
      <c r="U147" s="2"/>
      <c r="V147" s="2"/>
      <c r="W147" s="2"/>
      <c r="X147" s="2"/>
    </row>
    <row r="148" spans="1:24" ht="38.25" outlineLevel="1" x14ac:dyDescent="0.2">
      <c r="A148" s="445" t="s">
        <v>400</v>
      </c>
      <c r="B148" s="422" t="s">
        <v>117</v>
      </c>
      <c r="C148" s="423" t="s">
        <v>1325</v>
      </c>
      <c r="D148" s="424" t="s">
        <v>1326</v>
      </c>
      <c r="E148" s="425" t="s">
        <v>108</v>
      </c>
      <c r="F148" s="426">
        <v>1910.58</v>
      </c>
      <c r="G148" s="681"/>
      <c r="H148" s="304">
        <f t="shared" ref="H148:H157" si="30">ROUND(G148*(1+$F$780),2)</f>
        <v>0</v>
      </c>
      <c r="I148" s="304">
        <f t="shared" ref="I148:I157" si="31">ROUND(H148*F148,2)</f>
        <v>0</v>
      </c>
      <c r="J148" s="349" t="e">
        <f t="shared" ref="J148:J157" si="32">I148/$G$779</f>
        <v>#DIV/0!</v>
      </c>
      <c r="K148" s="2"/>
      <c r="L148" s="2"/>
      <c r="M148" s="2"/>
      <c r="N148" s="2"/>
      <c r="O148" s="2"/>
      <c r="P148" s="2"/>
      <c r="Q148" s="2"/>
      <c r="R148" s="2"/>
      <c r="S148" s="2"/>
      <c r="T148" s="2"/>
      <c r="U148" s="2"/>
      <c r="V148" s="2"/>
      <c r="W148" s="2"/>
      <c r="X148" s="2"/>
    </row>
    <row r="149" spans="1:24" ht="25.5" outlineLevel="1" x14ac:dyDescent="0.2">
      <c r="A149" s="463" t="s">
        <v>401</v>
      </c>
      <c r="B149" s="450" t="s">
        <v>117</v>
      </c>
      <c r="C149" s="435" t="s">
        <v>267</v>
      </c>
      <c r="D149" s="464" t="s">
        <v>268</v>
      </c>
      <c r="E149" s="452" t="s">
        <v>98</v>
      </c>
      <c r="F149" s="438">
        <v>254.09</v>
      </c>
      <c r="G149" s="682"/>
      <c r="H149" s="304">
        <f t="shared" si="30"/>
        <v>0</v>
      </c>
      <c r="I149" s="304">
        <f t="shared" si="31"/>
        <v>0</v>
      </c>
      <c r="J149" s="349" t="e">
        <f t="shared" si="32"/>
        <v>#DIV/0!</v>
      </c>
      <c r="K149" s="2"/>
      <c r="L149" s="2"/>
      <c r="M149" s="2"/>
      <c r="N149" s="2"/>
      <c r="O149" s="2"/>
      <c r="P149" s="2"/>
      <c r="Q149" s="2"/>
      <c r="R149" s="2"/>
      <c r="S149" s="2"/>
      <c r="T149" s="2"/>
      <c r="U149" s="2"/>
      <c r="V149" s="2"/>
      <c r="W149" s="2"/>
      <c r="X149" s="2"/>
    </row>
    <row r="150" spans="1:24" ht="25.5" outlineLevel="1" x14ac:dyDescent="0.2">
      <c r="A150" s="463" t="s">
        <v>402</v>
      </c>
      <c r="B150" s="450" t="s">
        <v>117</v>
      </c>
      <c r="C150" s="435">
        <v>92761</v>
      </c>
      <c r="D150" s="464" t="s">
        <v>262</v>
      </c>
      <c r="E150" s="452" t="s">
        <v>98</v>
      </c>
      <c r="F150" s="438">
        <v>1850.93</v>
      </c>
      <c r="G150" s="682"/>
      <c r="H150" s="304">
        <f t="shared" si="30"/>
        <v>0</v>
      </c>
      <c r="I150" s="304">
        <f t="shared" si="31"/>
        <v>0</v>
      </c>
      <c r="J150" s="349" t="e">
        <f t="shared" si="32"/>
        <v>#DIV/0!</v>
      </c>
      <c r="K150" s="2"/>
      <c r="L150" s="2"/>
      <c r="M150" s="2"/>
      <c r="N150" s="2"/>
      <c r="O150" s="2"/>
      <c r="P150" s="2"/>
      <c r="Q150" s="2"/>
      <c r="R150" s="2"/>
      <c r="S150" s="2"/>
      <c r="T150" s="2"/>
      <c r="U150" s="2"/>
      <c r="V150" s="2"/>
      <c r="W150" s="2"/>
      <c r="X150" s="2"/>
    </row>
    <row r="151" spans="1:24" ht="25.5" outlineLevel="1" x14ac:dyDescent="0.2">
      <c r="A151" s="449" t="s">
        <v>403</v>
      </c>
      <c r="B151" s="429" t="s">
        <v>117</v>
      </c>
      <c r="C151" s="430" t="s">
        <v>254</v>
      </c>
      <c r="D151" s="431" t="s">
        <v>255</v>
      </c>
      <c r="E151" s="247" t="s">
        <v>98</v>
      </c>
      <c r="F151" s="438">
        <v>2894.68</v>
      </c>
      <c r="G151" s="683"/>
      <c r="H151" s="304">
        <f t="shared" si="30"/>
        <v>0</v>
      </c>
      <c r="I151" s="304">
        <f t="shared" si="31"/>
        <v>0</v>
      </c>
      <c r="J151" s="465" t="e">
        <f t="shared" si="32"/>
        <v>#DIV/0!</v>
      </c>
      <c r="K151" s="2"/>
      <c r="L151" s="2"/>
      <c r="M151" s="2"/>
      <c r="N151" s="2"/>
      <c r="O151" s="2"/>
      <c r="P151" s="2"/>
      <c r="Q151" s="2"/>
      <c r="R151" s="2"/>
      <c r="S151" s="2"/>
      <c r="T151" s="2"/>
      <c r="U151" s="2"/>
      <c r="V151" s="2"/>
      <c r="W151" s="2"/>
      <c r="X151" s="2"/>
    </row>
    <row r="152" spans="1:24" ht="25.5" outlineLevel="1" x14ac:dyDescent="0.2">
      <c r="A152" s="463" t="s">
        <v>1366</v>
      </c>
      <c r="B152" s="450" t="s">
        <v>117</v>
      </c>
      <c r="C152" s="435" t="s">
        <v>256</v>
      </c>
      <c r="D152" s="464" t="s">
        <v>257</v>
      </c>
      <c r="E152" s="452" t="s">
        <v>98</v>
      </c>
      <c r="F152" s="466">
        <v>2382.96</v>
      </c>
      <c r="G152" s="685"/>
      <c r="H152" s="304">
        <f t="shared" si="30"/>
        <v>0</v>
      </c>
      <c r="I152" s="304">
        <f t="shared" si="31"/>
        <v>0</v>
      </c>
      <c r="J152" s="465" t="e">
        <f t="shared" si="32"/>
        <v>#DIV/0!</v>
      </c>
      <c r="K152" s="2"/>
      <c r="L152" s="2"/>
      <c r="M152" s="2"/>
      <c r="N152" s="2"/>
      <c r="O152" s="2"/>
      <c r="P152" s="2"/>
      <c r="Q152" s="2"/>
      <c r="R152" s="2"/>
      <c r="S152" s="2"/>
      <c r="T152" s="2"/>
      <c r="U152" s="2"/>
      <c r="V152" s="2"/>
      <c r="W152" s="2"/>
      <c r="X152" s="2"/>
    </row>
    <row r="153" spans="1:24" ht="25.5" outlineLevel="1" x14ac:dyDescent="0.2">
      <c r="A153" s="463" t="s">
        <v>1367</v>
      </c>
      <c r="B153" s="450" t="s">
        <v>117</v>
      </c>
      <c r="C153" s="435" t="s">
        <v>1313</v>
      </c>
      <c r="D153" s="468" t="s">
        <v>1314</v>
      </c>
      <c r="E153" s="452" t="s">
        <v>98</v>
      </c>
      <c r="F153" s="438">
        <v>2127.2199999999998</v>
      </c>
      <c r="G153" s="684"/>
      <c r="H153" s="304">
        <f t="shared" si="30"/>
        <v>0</v>
      </c>
      <c r="I153" s="304">
        <f t="shared" si="31"/>
        <v>0</v>
      </c>
      <c r="J153" s="465" t="e">
        <f t="shared" si="32"/>
        <v>#DIV/0!</v>
      </c>
      <c r="K153" s="2"/>
      <c r="L153" s="2"/>
      <c r="M153" s="2"/>
      <c r="N153" s="2"/>
      <c r="O153" s="2"/>
      <c r="P153" s="2"/>
      <c r="Q153" s="2"/>
      <c r="R153" s="2"/>
      <c r="S153" s="2"/>
      <c r="T153" s="2"/>
      <c r="U153" s="2"/>
      <c r="V153" s="2"/>
      <c r="W153" s="2"/>
      <c r="X153" s="2"/>
    </row>
    <row r="154" spans="1:24" ht="25.5" outlineLevel="1" x14ac:dyDescent="0.2">
      <c r="A154" s="463" t="s">
        <v>1368</v>
      </c>
      <c r="B154" s="469" t="s">
        <v>117</v>
      </c>
      <c r="C154" s="435" t="s">
        <v>1315</v>
      </c>
      <c r="D154" s="468" t="s">
        <v>1316</v>
      </c>
      <c r="E154" s="452" t="s">
        <v>98</v>
      </c>
      <c r="F154" s="438">
        <v>493.86</v>
      </c>
      <c r="G154" s="684"/>
      <c r="H154" s="304">
        <f t="shared" si="30"/>
        <v>0</v>
      </c>
      <c r="I154" s="304">
        <f t="shared" si="31"/>
        <v>0</v>
      </c>
      <c r="J154" s="465" t="e">
        <f t="shared" si="32"/>
        <v>#DIV/0!</v>
      </c>
      <c r="K154" s="2"/>
      <c r="L154" s="2"/>
      <c r="M154" s="2"/>
      <c r="N154" s="2"/>
      <c r="O154" s="2"/>
      <c r="P154" s="2"/>
      <c r="Q154" s="2"/>
      <c r="R154" s="2"/>
      <c r="S154" s="2"/>
      <c r="T154" s="2"/>
      <c r="U154" s="2"/>
      <c r="V154" s="2"/>
      <c r="W154" s="2"/>
      <c r="X154" s="2"/>
    </row>
    <row r="155" spans="1:24" ht="25.5" outlineLevel="1" x14ac:dyDescent="0.2">
      <c r="A155" s="470" t="s">
        <v>1369</v>
      </c>
      <c r="B155" s="450" t="s">
        <v>117</v>
      </c>
      <c r="C155" s="435" t="s">
        <v>1327</v>
      </c>
      <c r="D155" s="468" t="s">
        <v>1328</v>
      </c>
      <c r="E155" s="452" t="s">
        <v>98</v>
      </c>
      <c r="F155" s="438">
        <v>377.69</v>
      </c>
      <c r="G155" s="684"/>
      <c r="H155" s="304">
        <f t="shared" si="30"/>
        <v>0</v>
      </c>
      <c r="I155" s="304">
        <f t="shared" si="31"/>
        <v>0</v>
      </c>
      <c r="J155" s="465" t="e">
        <f t="shared" si="32"/>
        <v>#DIV/0!</v>
      </c>
      <c r="K155" s="2"/>
      <c r="L155" s="2"/>
      <c r="M155" s="2"/>
      <c r="N155" s="2"/>
      <c r="O155" s="2"/>
      <c r="P155" s="2"/>
      <c r="Q155" s="2"/>
      <c r="R155" s="2"/>
      <c r="S155" s="2"/>
      <c r="T155" s="2"/>
      <c r="U155" s="2"/>
      <c r="V155" s="2"/>
      <c r="W155" s="2"/>
      <c r="X155" s="2"/>
    </row>
    <row r="156" spans="1:24" ht="25.5" outlineLevel="1" x14ac:dyDescent="0.2">
      <c r="A156" s="449" t="s">
        <v>1370</v>
      </c>
      <c r="B156" s="450" t="s">
        <v>117</v>
      </c>
      <c r="C156" s="471" t="s">
        <v>258</v>
      </c>
      <c r="D156" s="472" t="s">
        <v>259</v>
      </c>
      <c r="E156" s="247" t="s">
        <v>98</v>
      </c>
      <c r="F156" s="466">
        <v>2521.46</v>
      </c>
      <c r="G156" s="686"/>
      <c r="H156" s="304">
        <f t="shared" si="30"/>
        <v>0</v>
      </c>
      <c r="I156" s="304">
        <f t="shared" si="31"/>
        <v>0</v>
      </c>
      <c r="J156" s="465" t="e">
        <f t="shared" si="32"/>
        <v>#DIV/0!</v>
      </c>
      <c r="K156" s="2"/>
      <c r="L156" s="2"/>
      <c r="M156" s="2"/>
      <c r="N156" s="2"/>
      <c r="O156" s="2"/>
      <c r="P156" s="2"/>
      <c r="Q156" s="2"/>
      <c r="R156" s="2"/>
      <c r="S156" s="2"/>
      <c r="T156" s="2"/>
      <c r="U156" s="2"/>
      <c r="V156" s="2"/>
      <c r="W156" s="2"/>
      <c r="X156" s="2"/>
    </row>
    <row r="157" spans="1:24" ht="38.25" outlineLevel="1" x14ac:dyDescent="0.2">
      <c r="A157" s="458" t="s">
        <v>1371</v>
      </c>
      <c r="B157" s="386" t="s">
        <v>213</v>
      </c>
      <c r="C157" s="473" t="s">
        <v>1329</v>
      </c>
      <c r="D157" s="441" t="s">
        <v>2214</v>
      </c>
      <c r="E157" s="442" t="s">
        <v>1319</v>
      </c>
      <c r="F157" s="474">
        <v>141.5</v>
      </c>
      <c r="G157" s="442">
        <f>Composições!G109</f>
        <v>0</v>
      </c>
      <c r="H157" s="304">
        <f t="shared" si="30"/>
        <v>0</v>
      </c>
      <c r="I157" s="304">
        <f t="shared" si="31"/>
        <v>0</v>
      </c>
      <c r="J157" s="465" t="e">
        <f t="shared" si="32"/>
        <v>#DIV/0!</v>
      </c>
      <c r="K157" s="2"/>
      <c r="L157" s="2"/>
      <c r="M157" s="2"/>
      <c r="N157" s="2"/>
      <c r="O157" s="2"/>
      <c r="P157" s="2"/>
      <c r="Q157" s="2"/>
      <c r="R157" s="2"/>
      <c r="S157" s="2"/>
      <c r="T157" s="2"/>
      <c r="U157" s="2"/>
      <c r="V157" s="2"/>
      <c r="W157" s="2"/>
      <c r="X157" s="2"/>
    </row>
    <row r="158" spans="1:24" ht="12.75" outlineLevel="1" x14ac:dyDescent="0.2">
      <c r="A158" s="294" t="s">
        <v>266</v>
      </c>
      <c r="B158" s="319"/>
      <c r="C158" s="320"/>
      <c r="D158" s="297" t="s">
        <v>1330</v>
      </c>
      <c r="E158" s="321">
        <f>SUM(I159:I164)</f>
        <v>0</v>
      </c>
      <c r="F158" s="322"/>
      <c r="G158" s="322"/>
      <c r="H158" s="322"/>
      <c r="I158" s="319"/>
      <c r="J158" s="323" t="e">
        <f>E158/$G$779</f>
        <v>#DIV/0!</v>
      </c>
      <c r="K158" s="153"/>
      <c r="L158" s="2"/>
      <c r="M158" s="2"/>
      <c r="N158" s="2"/>
      <c r="O158" s="2"/>
      <c r="P158" s="2"/>
      <c r="Q158" s="2"/>
      <c r="R158" s="2"/>
      <c r="S158" s="2"/>
      <c r="T158" s="2"/>
      <c r="U158" s="2"/>
      <c r="V158" s="2"/>
      <c r="W158" s="2"/>
      <c r="X158" s="2"/>
    </row>
    <row r="159" spans="1:24" ht="38.25" outlineLevel="1" x14ac:dyDescent="0.2">
      <c r="A159" s="445" t="s">
        <v>404</v>
      </c>
      <c r="B159" s="422" t="s">
        <v>117</v>
      </c>
      <c r="C159" s="423" t="s">
        <v>1325</v>
      </c>
      <c r="D159" s="424" t="s">
        <v>1326</v>
      </c>
      <c r="E159" s="425" t="s">
        <v>108</v>
      </c>
      <c r="F159" s="426">
        <v>1570.62</v>
      </c>
      <c r="G159" s="681"/>
      <c r="H159" s="304">
        <f t="shared" ref="H159:H164" si="33">ROUND(G159*(1+$F$780),2)</f>
        <v>0</v>
      </c>
      <c r="I159" s="304">
        <f t="shared" ref="I159:I164" si="34">ROUND(H159*F159,2)</f>
        <v>0</v>
      </c>
      <c r="J159" s="349" t="e">
        <f t="shared" ref="J159:J164" si="35">I159/$G$779</f>
        <v>#DIV/0!</v>
      </c>
      <c r="K159" s="2"/>
      <c r="L159" s="2"/>
      <c r="M159" s="17"/>
      <c r="N159" s="17"/>
      <c r="O159" s="17"/>
      <c r="P159" s="2"/>
      <c r="Q159" s="2"/>
      <c r="R159" s="2"/>
      <c r="S159" s="2"/>
      <c r="T159" s="2"/>
      <c r="U159" s="2"/>
      <c r="V159" s="2"/>
      <c r="W159" s="2"/>
      <c r="X159" s="2"/>
    </row>
    <row r="160" spans="1:24" ht="25.5" outlineLevel="1" x14ac:dyDescent="0.2">
      <c r="A160" s="463" t="s">
        <v>405</v>
      </c>
      <c r="B160" s="450" t="s">
        <v>117</v>
      </c>
      <c r="C160" s="435" t="s">
        <v>261</v>
      </c>
      <c r="D160" s="464" t="s">
        <v>262</v>
      </c>
      <c r="E160" s="452" t="s">
        <v>98</v>
      </c>
      <c r="F160" s="438">
        <v>753.75</v>
      </c>
      <c r="G160" s="682"/>
      <c r="H160" s="304">
        <f t="shared" si="33"/>
        <v>0</v>
      </c>
      <c r="I160" s="304">
        <f t="shared" si="34"/>
        <v>0</v>
      </c>
      <c r="J160" s="349" t="e">
        <f t="shared" si="35"/>
        <v>#DIV/0!</v>
      </c>
      <c r="K160" s="2"/>
      <c r="L160" s="2"/>
      <c r="M160" s="17"/>
      <c r="N160" s="17"/>
      <c r="O160" s="17"/>
      <c r="P160" s="2"/>
      <c r="Q160" s="2"/>
      <c r="R160" s="2"/>
      <c r="S160" s="2"/>
      <c r="T160" s="2"/>
      <c r="U160" s="2"/>
      <c r="V160" s="2"/>
      <c r="W160" s="2"/>
      <c r="X160" s="2"/>
    </row>
    <row r="161" spans="1:24" ht="25.5" outlineLevel="1" x14ac:dyDescent="0.2">
      <c r="A161" s="463" t="s">
        <v>406</v>
      </c>
      <c r="B161" s="450" t="s">
        <v>117</v>
      </c>
      <c r="C161" s="435" t="s">
        <v>254</v>
      </c>
      <c r="D161" s="464" t="s">
        <v>255</v>
      </c>
      <c r="E161" s="452" t="s">
        <v>98</v>
      </c>
      <c r="F161" s="438">
        <v>59.82</v>
      </c>
      <c r="G161" s="682"/>
      <c r="H161" s="304">
        <f t="shared" si="33"/>
        <v>0</v>
      </c>
      <c r="I161" s="304">
        <f t="shared" si="34"/>
        <v>0</v>
      </c>
      <c r="J161" s="349" t="e">
        <f t="shared" si="35"/>
        <v>#DIV/0!</v>
      </c>
      <c r="K161" s="2"/>
      <c r="L161" s="2"/>
      <c r="M161" s="17"/>
      <c r="N161" s="17"/>
      <c r="O161" s="17"/>
      <c r="P161" s="2"/>
      <c r="Q161" s="2"/>
      <c r="R161" s="2"/>
      <c r="S161" s="2"/>
      <c r="T161" s="2"/>
      <c r="U161" s="2"/>
      <c r="V161" s="2"/>
      <c r="W161" s="2"/>
      <c r="X161" s="2"/>
    </row>
    <row r="162" spans="1:24" ht="25.5" outlineLevel="1" x14ac:dyDescent="0.2">
      <c r="A162" s="449" t="s">
        <v>407</v>
      </c>
      <c r="B162" s="429" t="s">
        <v>117</v>
      </c>
      <c r="C162" s="430" t="s">
        <v>256</v>
      </c>
      <c r="D162" s="431" t="s">
        <v>257</v>
      </c>
      <c r="E162" s="247" t="s">
        <v>98</v>
      </c>
      <c r="F162" s="432">
        <v>4.97</v>
      </c>
      <c r="G162" s="683"/>
      <c r="H162" s="304">
        <f t="shared" si="33"/>
        <v>0</v>
      </c>
      <c r="I162" s="304">
        <f t="shared" si="34"/>
        <v>0</v>
      </c>
      <c r="J162" s="349" t="e">
        <f t="shared" si="35"/>
        <v>#DIV/0!</v>
      </c>
      <c r="K162" s="2"/>
      <c r="L162" s="2"/>
      <c r="M162" s="17"/>
      <c r="N162" s="17"/>
      <c r="O162" s="17"/>
      <c r="P162" s="2"/>
      <c r="Q162" s="2"/>
      <c r="R162" s="2"/>
      <c r="S162" s="2"/>
      <c r="T162" s="2"/>
      <c r="U162" s="2"/>
      <c r="V162" s="2"/>
      <c r="W162" s="2"/>
      <c r="X162" s="2"/>
    </row>
    <row r="163" spans="1:24" ht="25.5" outlineLevel="1" x14ac:dyDescent="0.2">
      <c r="A163" s="475" t="s">
        <v>408</v>
      </c>
      <c r="B163" s="450" t="s">
        <v>117</v>
      </c>
      <c r="C163" s="435" t="s">
        <v>258</v>
      </c>
      <c r="D163" s="464" t="s">
        <v>259</v>
      </c>
      <c r="E163" s="452" t="s">
        <v>98</v>
      </c>
      <c r="F163" s="438">
        <v>372</v>
      </c>
      <c r="G163" s="687"/>
      <c r="H163" s="304">
        <f t="shared" si="33"/>
        <v>0</v>
      </c>
      <c r="I163" s="304">
        <f t="shared" si="34"/>
        <v>0</v>
      </c>
      <c r="J163" s="349" t="e">
        <f t="shared" si="35"/>
        <v>#DIV/0!</v>
      </c>
      <c r="K163" s="2"/>
      <c r="L163" s="2"/>
      <c r="M163" s="17"/>
      <c r="N163" s="17"/>
      <c r="O163" s="17"/>
      <c r="P163" s="2"/>
      <c r="Q163" s="2"/>
      <c r="R163" s="2"/>
      <c r="S163" s="2"/>
      <c r="T163" s="2"/>
      <c r="U163" s="2"/>
      <c r="V163" s="2"/>
      <c r="W163" s="2"/>
      <c r="X163" s="2"/>
    </row>
    <row r="164" spans="1:24" ht="38.25" outlineLevel="1" x14ac:dyDescent="0.2">
      <c r="A164" s="458" t="s">
        <v>409</v>
      </c>
      <c r="B164" s="429" t="s">
        <v>213</v>
      </c>
      <c r="C164" s="430" t="s">
        <v>1329</v>
      </c>
      <c r="D164" s="476" t="s">
        <v>2214</v>
      </c>
      <c r="E164" s="247" t="s">
        <v>1319</v>
      </c>
      <c r="F164" s="432">
        <v>111.41</v>
      </c>
      <c r="G164" s="247">
        <f>Composições!G109</f>
        <v>0</v>
      </c>
      <c r="H164" s="304">
        <f t="shared" si="33"/>
        <v>0</v>
      </c>
      <c r="I164" s="304">
        <f t="shared" si="34"/>
        <v>0</v>
      </c>
      <c r="J164" s="353" t="e">
        <f t="shared" si="35"/>
        <v>#DIV/0!</v>
      </c>
      <c r="K164" s="2"/>
      <c r="L164" s="2"/>
      <c r="M164" s="17"/>
      <c r="N164" s="17"/>
      <c r="O164" s="17"/>
      <c r="P164" s="2"/>
      <c r="Q164" s="2"/>
      <c r="R164" s="2"/>
      <c r="S164" s="2"/>
      <c r="T164" s="2"/>
      <c r="U164" s="2"/>
      <c r="V164" s="2"/>
      <c r="W164" s="2"/>
      <c r="X164" s="2"/>
    </row>
    <row r="165" spans="1:24" ht="12.75" outlineLevel="1" x14ac:dyDescent="0.2">
      <c r="A165" s="294" t="s">
        <v>269</v>
      </c>
      <c r="B165" s="319"/>
      <c r="C165" s="320"/>
      <c r="D165" s="297" t="s">
        <v>2548</v>
      </c>
      <c r="E165" s="321">
        <f>I166</f>
        <v>0</v>
      </c>
      <c r="F165" s="322"/>
      <c r="G165" s="322"/>
      <c r="H165" s="322"/>
      <c r="I165" s="319"/>
      <c r="J165" s="323" t="e">
        <f>E165/$G$779</f>
        <v>#DIV/0!</v>
      </c>
      <c r="K165" s="2"/>
      <c r="L165" s="2"/>
      <c r="M165" s="2"/>
      <c r="N165" s="2"/>
      <c r="O165" s="2"/>
      <c r="P165" s="2"/>
      <c r="Q165" s="2"/>
      <c r="R165" s="2"/>
      <c r="S165" s="2"/>
      <c r="T165" s="2"/>
      <c r="U165" s="2"/>
      <c r="V165" s="2"/>
      <c r="W165" s="2"/>
      <c r="X165" s="2"/>
    </row>
    <row r="166" spans="1:24" ht="25.5" outlineLevel="1" x14ac:dyDescent="0.2">
      <c r="A166" s="449" t="s">
        <v>410</v>
      </c>
      <c r="B166" s="429" t="s">
        <v>117</v>
      </c>
      <c r="C166" s="430" t="s">
        <v>263</v>
      </c>
      <c r="D166" s="431" t="s">
        <v>264</v>
      </c>
      <c r="E166" s="247" t="s">
        <v>128</v>
      </c>
      <c r="F166" s="432">
        <v>393.6</v>
      </c>
      <c r="G166" s="683"/>
      <c r="H166" s="304">
        <f>ROUND(G166*(1+$F$780),2)</f>
        <v>0</v>
      </c>
      <c r="I166" s="304">
        <f t="shared" ref="I166" si="36">ROUND(H166*F166,2)</f>
        <v>0</v>
      </c>
      <c r="J166" s="353" t="e">
        <f>I166/$G$779</f>
        <v>#DIV/0!</v>
      </c>
      <c r="K166" s="2"/>
      <c r="L166" s="2"/>
      <c r="M166" s="2"/>
      <c r="N166" s="2"/>
      <c r="O166" s="2"/>
      <c r="P166" s="2"/>
      <c r="Q166" s="2"/>
      <c r="R166" s="2"/>
      <c r="S166" s="2"/>
      <c r="T166" s="2"/>
      <c r="U166" s="2"/>
      <c r="V166" s="2"/>
      <c r="W166" s="2"/>
      <c r="X166" s="2"/>
    </row>
    <row r="167" spans="1:24" ht="12.75" outlineLevel="1" x14ac:dyDescent="0.2">
      <c r="A167" s="318" t="s">
        <v>272</v>
      </c>
      <c r="B167" s="477"/>
      <c r="C167" s="320"/>
      <c r="D167" s="375" t="s">
        <v>2549</v>
      </c>
      <c r="E167" s="321">
        <f>SUM(I168:I172)</f>
        <v>0</v>
      </c>
      <c r="F167" s="322"/>
      <c r="G167" s="322"/>
      <c r="H167" s="322"/>
      <c r="I167" s="319"/>
      <c r="J167" s="323" t="e">
        <f>E167/$G$779</f>
        <v>#DIV/0!</v>
      </c>
      <c r="K167" s="2"/>
      <c r="L167" s="2"/>
      <c r="M167" s="2"/>
      <c r="N167" s="2"/>
      <c r="O167" s="2"/>
      <c r="P167" s="2"/>
      <c r="Q167" s="2"/>
      <c r="R167" s="2"/>
      <c r="S167" s="2"/>
      <c r="T167" s="2"/>
      <c r="U167" s="2"/>
      <c r="V167" s="2"/>
      <c r="W167" s="2"/>
      <c r="X167" s="2"/>
    </row>
    <row r="168" spans="1:24" ht="38.25" outlineLevel="1" x14ac:dyDescent="0.2">
      <c r="A168" s="470" t="s">
        <v>411</v>
      </c>
      <c r="B168" s="469" t="s">
        <v>117</v>
      </c>
      <c r="C168" s="471" t="s">
        <v>1331</v>
      </c>
      <c r="D168" s="478" t="s">
        <v>1332</v>
      </c>
      <c r="E168" s="243" t="s">
        <v>108</v>
      </c>
      <c r="F168" s="466">
        <v>5.04</v>
      </c>
      <c r="G168" s="688"/>
      <c r="H168" s="304">
        <f>ROUND(G168*(1+$F$780),2)</f>
        <v>0</v>
      </c>
      <c r="I168" s="304">
        <f t="shared" ref="I168:I172" si="37">ROUND(H168*F168,2)</f>
        <v>0</v>
      </c>
      <c r="J168" s="349" t="e">
        <f>I168/$G$779</f>
        <v>#DIV/0!</v>
      </c>
      <c r="K168" s="2"/>
      <c r="L168" s="2"/>
      <c r="M168" s="2"/>
      <c r="N168" s="2"/>
      <c r="O168" s="2"/>
      <c r="P168" s="2"/>
      <c r="Q168" s="2"/>
      <c r="R168" s="2"/>
      <c r="S168" s="2"/>
      <c r="T168" s="2"/>
      <c r="U168" s="2"/>
      <c r="V168" s="2"/>
      <c r="W168" s="2"/>
      <c r="X168" s="2"/>
    </row>
    <row r="169" spans="1:24" ht="25.5" outlineLevel="1" x14ac:dyDescent="0.2">
      <c r="A169" s="470" t="s">
        <v>412</v>
      </c>
      <c r="B169" s="469" t="s">
        <v>117</v>
      </c>
      <c r="C169" s="471" t="s">
        <v>1333</v>
      </c>
      <c r="D169" s="478" t="s">
        <v>1334</v>
      </c>
      <c r="E169" s="243" t="s">
        <v>108</v>
      </c>
      <c r="F169" s="466">
        <v>416</v>
      </c>
      <c r="G169" s="689"/>
      <c r="H169" s="304">
        <f>ROUND(G169*(1+$F$780),2)</f>
        <v>0</v>
      </c>
      <c r="I169" s="304">
        <f t="shared" si="37"/>
        <v>0</v>
      </c>
      <c r="J169" s="349" t="e">
        <f>I169/$G$779</f>
        <v>#DIV/0!</v>
      </c>
      <c r="K169" s="2"/>
      <c r="L169" s="2"/>
      <c r="M169" s="2"/>
      <c r="N169" s="2"/>
      <c r="O169" s="2"/>
      <c r="P169" s="2"/>
      <c r="Q169" s="2"/>
      <c r="R169" s="2"/>
      <c r="S169" s="2"/>
      <c r="T169" s="2"/>
      <c r="U169" s="2"/>
      <c r="V169" s="2"/>
      <c r="W169" s="2"/>
      <c r="X169" s="2"/>
    </row>
    <row r="170" spans="1:24" ht="25.5" outlineLevel="1" x14ac:dyDescent="0.2">
      <c r="A170" s="470" t="s">
        <v>413</v>
      </c>
      <c r="B170" s="469" t="s">
        <v>117</v>
      </c>
      <c r="C170" s="471" t="s">
        <v>1335</v>
      </c>
      <c r="D170" s="478" t="s">
        <v>1336</v>
      </c>
      <c r="E170" s="243" t="s">
        <v>98</v>
      </c>
      <c r="F170" s="466">
        <v>615.67999999999995</v>
      </c>
      <c r="G170" s="688"/>
      <c r="H170" s="304">
        <f>ROUND(G170*(1+$F$780),2)</f>
        <v>0</v>
      </c>
      <c r="I170" s="304">
        <f t="shared" si="37"/>
        <v>0</v>
      </c>
      <c r="J170" s="349" t="e">
        <f>I170/$G$779</f>
        <v>#DIV/0!</v>
      </c>
      <c r="K170" s="2"/>
      <c r="L170" s="2"/>
      <c r="M170" s="2"/>
      <c r="N170" s="2"/>
      <c r="O170" s="2"/>
      <c r="P170" s="2"/>
      <c r="Q170" s="2"/>
      <c r="R170" s="2"/>
      <c r="S170" s="2"/>
      <c r="T170" s="2"/>
      <c r="U170" s="2"/>
      <c r="V170" s="2"/>
      <c r="W170" s="2"/>
      <c r="X170" s="2"/>
    </row>
    <row r="171" spans="1:24" ht="25.5" outlineLevel="1" x14ac:dyDescent="0.2">
      <c r="A171" s="470" t="s">
        <v>414</v>
      </c>
      <c r="B171" s="429" t="s">
        <v>117</v>
      </c>
      <c r="C171" s="430" t="s">
        <v>1337</v>
      </c>
      <c r="D171" s="431" t="s">
        <v>1338</v>
      </c>
      <c r="E171" s="247" t="s">
        <v>108</v>
      </c>
      <c r="F171" s="438">
        <v>416</v>
      </c>
      <c r="G171" s="682"/>
      <c r="H171" s="304">
        <f>ROUND(G171*(1+$F$780),2)</f>
        <v>0</v>
      </c>
      <c r="I171" s="304">
        <f t="shared" si="37"/>
        <v>0</v>
      </c>
      <c r="J171" s="349" t="e">
        <f>I171/$G$779</f>
        <v>#DIV/0!</v>
      </c>
      <c r="K171" s="2"/>
      <c r="L171" s="2"/>
      <c r="M171" s="2"/>
      <c r="N171" s="2"/>
      <c r="O171" s="2"/>
      <c r="P171" s="2"/>
      <c r="Q171" s="2"/>
      <c r="R171" s="2"/>
      <c r="S171" s="2"/>
      <c r="T171" s="2"/>
      <c r="U171" s="2"/>
      <c r="V171" s="2"/>
      <c r="W171" s="2"/>
      <c r="X171" s="2"/>
    </row>
    <row r="172" spans="1:24" ht="38.25" outlineLevel="1" x14ac:dyDescent="0.2">
      <c r="A172" s="470" t="s">
        <v>1365</v>
      </c>
      <c r="B172" s="440" t="s">
        <v>117</v>
      </c>
      <c r="C172" s="479" t="s">
        <v>1339</v>
      </c>
      <c r="D172" s="441" t="s">
        <v>1340</v>
      </c>
      <c r="E172" s="442" t="s">
        <v>97</v>
      </c>
      <c r="F172" s="432">
        <v>20.8</v>
      </c>
      <c r="G172" s="683"/>
      <c r="H172" s="304">
        <f>ROUND(G172*(1+$F$780),2)</f>
        <v>0</v>
      </c>
      <c r="I172" s="304">
        <f t="shared" si="37"/>
        <v>0</v>
      </c>
      <c r="J172" s="353" t="e">
        <f>I172/$G$779</f>
        <v>#DIV/0!</v>
      </c>
      <c r="K172" s="2"/>
      <c r="L172" s="2"/>
      <c r="M172" s="2"/>
      <c r="N172" s="2"/>
      <c r="O172" s="2"/>
      <c r="P172" s="2"/>
      <c r="Q172" s="2"/>
      <c r="R172" s="2"/>
      <c r="S172" s="2"/>
      <c r="T172" s="2"/>
      <c r="U172" s="2"/>
      <c r="V172" s="2"/>
      <c r="W172" s="2"/>
      <c r="X172" s="2"/>
    </row>
    <row r="173" spans="1:24" ht="12.75" outlineLevel="1" x14ac:dyDescent="0.2">
      <c r="A173" s="318" t="s">
        <v>281</v>
      </c>
      <c r="B173" s="477"/>
      <c r="C173" s="320"/>
      <c r="D173" s="375" t="s">
        <v>1341</v>
      </c>
      <c r="E173" s="321">
        <f>SUM(I174:I177)</f>
        <v>0</v>
      </c>
      <c r="F173" s="322"/>
      <c r="G173" s="322"/>
      <c r="H173" s="322"/>
      <c r="I173" s="319"/>
      <c r="J173" s="323" t="e">
        <f>E173/$G$779</f>
        <v>#DIV/0!</v>
      </c>
      <c r="K173" s="2"/>
      <c r="L173" s="2"/>
      <c r="M173" s="2"/>
      <c r="N173" s="2"/>
      <c r="O173" s="2"/>
      <c r="P173" s="2"/>
      <c r="Q173" s="2"/>
      <c r="R173" s="2"/>
      <c r="S173" s="2"/>
      <c r="T173" s="2"/>
      <c r="U173" s="2"/>
      <c r="V173" s="2"/>
      <c r="W173" s="2"/>
      <c r="X173" s="2"/>
    </row>
    <row r="174" spans="1:24" ht="38.25" outlineLevel="1" x14ac:dyDescent="0.2">
      <c r="A174" s="470" t="s">
        <v>415</v>
      </c>
      <c r="B174" s="469" t="s">
        <v>117</v>
      </c>
      <c r="C174" s="471" t="s">
        <v>1343</v>
      </c>
      <c r="D174" s="478" t="s">
        <v>1344</v>
      </c>
      <c r="E174" s="243" t="s">
        <v>108</v>
      </c>
      <c r="F174" s="466">
        <v>247.59</v>
      </c>
      <c r="G174" s="688"/>
      <c r="H174" s="304">
        <f>ROUND(G174*(1+$F$780),2)</f>
        <v>0</v>
      </c>
      <c r="I174" s="304">
        <f t="shared" ref="I174:I187" si="38">ROUND(H174*F174,2)</f>
        <v>0</v>
      </c>
      <c r="J174" s="349" t="e">
        <f>I174/$G$779</f>
        <v>#DIV/0!</v>
      </c>
      <c r="K174" s="2"/>
      <c r="L174" s="2"/>
      <c r="M174" s="2"/>
      <c r="N174" s="2"/>
      <c r="O174" s="2"/>
      <c r="P174" s="2"/>
      <c r="Q174" s="2"/>
      <c r="R174" s="2"/>
      <c r="S174" s="2"/>
      <c r="T174" s="2"/>
      <c r="U174" s="2"/>
      <c r="V174" s="2"/>
      <c r="W174" s="2"/>
      <c r="X174" s="2"/>
    </row>
    <row r="175" spans="1:24" ht="25.5" outlineLevel="1" x14ac:dyDescent="0.2">
      <c r="A175" s="463" t="s">
        <v>416</v>
      </c>
      <c r="B175" s="450" t="s">
        <v>117</v>
      </c>
      <c r="C175" s="435" t="s">
        <v>2185</v>
      </c>
      <c r="D175" s="464" t="s">
        <v>2186</v>
      </c>
      <c r="E175" s="452" t="s">
        <v>98</v>
      </c>
      <c r="F175" s="438">
        <v>274.41000000000003</v>
      </c>
      <c r="G175" s="685"/>
      <c r="H175" s="304">
        <f>ROUND(G175*(1+$F$780),2)</f>
        <v>0</v>
      </c>
      <c r="I175" s="304">
        <f t="shared" si="38"/>
        <v>0</v>
      </c>
      <c r="J175" s="349" t="e">
        <f>I175/$G$779</f>
        <v>#DIV/0!</v>
      </c>
      <c r="K175" s="2"/>
      <c r="L175" s="2"/>
      <c r="M175" s="2"/>
      <c r="N175" s="2"/>
      <c r="O175" s="2"/>
      <c r="P175" s="2"/>
      <c r="Q175" s="2"/>
      <c r="R175" s="2"/>
      <c r="S175" s="2"/>
      <c r="T175" s="2"/>
      <c r="U175" s="2"/>
      <c r="V175" s="2"/>
      <c r="W175" s="2"/>
      <c r="X175" s="2"/>
    </row>
    <row r="176" spans="1:24" ht="25.5" outlineLevel="1" x14ac:dyDescent="0.2">
      <c r="A176" s="463" t="s">
        <v>417</v>
      </c>
      <c r="B176" s="450" t="s">
        <v>117</v>
      </c>
      <c r="C176" s="435" t="s">
        <v>1345</v>
      </c>
      <c r="D176" s="464" t="s">
        <v>1346</v>
      </c>
      <c r="E176" s="452" t="s">
        <v>98</v>
      </c>
      <c r="F176" s="438">
        <v>202.52</v>
      </c>
      <c r="G176" s="682"/>
      <c r="H176" s="304">
        <f>ROUND(G176*(1+$F$780),2)</f>
        <v>0</v>
      </c>
      <c r="I176" s="304">
        <f t="shared" si="38"/>
        <v>0</v>
      </c>
      <c r="J176" s="349" t="e">
        <f>I176/$G$779</f>
        <v>#DIV/0!</v>
      </c>
      <c r="K176" s="2"/>
      <c r="L176" s="2"/>
      <c r="M176" s="2"/>
      <c r="N176" s="2"/>
      <c r="O176" s="2"/>
      <c r="P176" s="2"/>
      <c r="Q176" s="2"/>
      <c r="R176" s="2"/>
      <c r="S176" s="2"/>
      <c r="T176" s="2"/>
      <c r="U176" s="2"/>
      <c r="V176" s="2"/>
      <c r="W176" s="2"/>
      <c r="X176" s="2"/>
    </row>
    <row r="177" spans="1:24" ht="38.25" outlineLevel="1" x14ac:dyDescent="0.2">
      <c r="A177" s="449" t="s">
        <v>418</v>
      </c>
      <c r="B177" s="429" t="s">
        <v>213</v>
      </c>
      <c r="C177" s="430" t="s">
        <v>1329</v>
      </c>
      <c r="D177" s="431" t="s">
        <v>2214</v>
      </c>
      <c r="E177" s="247" t="s">
        <v>1319</v>
      </c>
      <c r="F177" s="432">
        <v>19.5</v>
      </c>
      <c r="G177" s="247">
        <f>Composições!G109</f>
        <v>0</v>
      </c>
      <c r="H177" s="304">
        <f>ROUND(G177*(1+$F$780),2)</f>
        <v>0</v>
      </c>
      <c r="I177" s="304">
        <f t="shared" si="38"/>
        <v>0</v>
      </c>
      <c r="J177" s="398" t="e">
        <f>I177/$G$779</f>
        <v>#DIV/0!</v>
      </c>
      <c r="K177" s="2"/>
      <c r="L177" s="2"/>
      <c r="M177" s="2"/>
      <c r="N177" s="2"/>
      <c r="O177" s="2"/>
      <c r="P177" s="2"/>
      <c r="Q177" s="2"/>
      <c r="R177" s="2"/>
      <c r="S177" s="2"/>
      <c r="T177" s="2"/>
      <c r="U177" s="2"/>
      <c r="V177" s="2"/>
      <c r="W177" s="2"/>
      <c r="X177" s="2"/>
    </row>
    <row r="178" spans="1:24" ht="12.75" outlineLevel="1" x14ac:dyDescent="0.2">
      <c r="A178" s="318" t="s">
        <v>1353</v>
      </c>
      <c r="B178" s="477"/>
      <c r="C178" s="320"/>
      <c r="D178" s="375" t="s">
        <v>1342</v>
      </c>
      <c r="E178" s="321">
        <f>SUM(I179:I181)</f>
        <v>0</v>
      </c>
      <c r="F178" s="322"/>
      <c r="G178" s="322"/>
      <c r="H178" s="322"/>
      <c r="I178" s="319"/>
      <c r="J178" s="300" t="e">
        <f>E178/$G$779</f>
        <v>#DIV/0!</v>
      </c>
      <c r="K178" s="2"/>
      <c r="L178" s="2"/>
      <c r="M178" s="2"/>
      <c r="N178" s="2"/>
      <c r="O178" s="2"/>
      <c r="P178" s="2"/>
      <c r="Q178" s="2"/>
      <c r="R178" s="2"/>
      <c r="S178" s="2"/>
      <c r="T178" s="2"/>
      <c r="U178" s="2"/>
      <c r="V178" s="2"/>
      <c r="W178" s="2"/>
      <c r="X178" s="2"/>
    </row>
    <row r="179" spans="1:24" ht="38.25" outlineLevel="1" x14ac:dyDescent="0.2">
      <c r="A179" s="480" t="s">
        <v>1354</v>
      </c>
      <c r="B179" s="481" t="s">
        <v>117</v>
      </c>
      <c r="C179" s="482" t="s">
        <v>1343</v>
      </c>
      <c r="D179" s="483" t="s">
        <v>1344</v>
      </c>
      <c r="E179" s="484" t="s">
        <v>108</v>
      </c>
      <c r="F179" s="485">
        <v>10.46</v>
      </c>
      <c r="G179" s="690"/>
      <c r="H179" s="304">
        <f>ROUND(G179*(1+$F$780),2)</f>
        <v>0</v>
      </c>
      <c r="I179" s="304">
        <f t="shared" si="38"/>
        <v>0</v>
      </c>
      <c r="J179" s="349" t="e">
        <f>I179/$G$779</f>
        <v>#DIV/0!</v>
      </c>
      <c r="K179" s="2"/>
      <c r="L179" s="2"/>
      <c r="M179" s="2"/>
      <c r="N179" s="2"/>
      <c r="O179" s="2"/>
      <c r="P179" s="2"/>
      <c r="Q179" s="2"/>
      <c r="R179" s="2"/>
      <c r="S179" s="2"/>
      <c r="T179" s="2"/>
      <c r="U179" s="2"/>
      <c r="V179" s="2"/>
      <c r="W179" s="2"/>
      <c r="X179" s="2"/>
    </row>
    <row r="180" spans="1:24" ht="25.5" outlineLevel="1" x14ac:dyDescent="0.2">
      <c r="A180" s="475" t="s">
        <v>1355</v>
      </c>
      <c r="B180" s="463" t="s">
        <v>117</v>
      </c>
      <c r="C180" s="486" t="s">
        <v>1345</v>
      </c>
      <c r="D180" s="451" t="s">
        <v>1346</v>
      </c>
      <c r="E180" s="487" t="s">
        <v>98</v>
      </c>
      <c r="F180" s="488">
        <v>18.75</v>
      </c>
      <c r="G180" s="685"/>
      <c r="H180" s="304">
        <f>ROUND(G180*(1+$F$780),2)</f>
        <v>0</v>
      </c>
      <c r="I180" s="304">
        <f t="shared" si="38"/>
        <v>0</v>
      </c>
      <c r="J180" s="349" t="e">
        <f>I180/$G$779</f>
        <v>#DIV/0!</v>
      </c>
      <c r="K180" s="2"/>
      <c r="L180" s="2"/>
      <c r="M180" s="2"/>
      <c r="N180" s="2"/>
      <c r="O180" s="2"/>
      <c r="P180" s="2"/>
      <c r="Q180" s="2"/>
      <c r="R180" s="2"/>
      <c r="S180" s="2"/>
      <c r="T180" s="2"/>
      <c r="U180" s="2"/>
      <c r="V180" s="2"/>
      <c r="W180" s="2"/>
      <c r="X180" s="2"/>
    </row>
    <row r="181" spans="1:24" ht="38.25" outlineLevel="1" x14ac:dyDescent="0.2">
      <c r="A181" s="489" t="s">
        <v>1356</v>
      </c>
      <c r="B181" s="386" t="s">
        <v>213</v>
      </c>
      <c r="C181" s="479" t="s">
        <v>1329</v>
      </c>
      <c r="D181" s="460" t="s">
        <v>2214</v>
      </c>
      <c r="E181" s="490" t="s">
        <v>1319</v>
      </c>
      <c r="F181" s="461">
        <v>0.82</v>
      </c>
      <c r="G181" s="491">
        <f>Composições!G109</f>
        <v>0</v>
      </c>
      <c r="H181" s="304">
        <f>ROUND(G181*(1+$F$780),2)</f>
        <v>0</v>
      </c>
      <c r="I181" s="304">
        <f t="shared" si="38"/>
        <v>0</v>
      </c>
      <c r="J181" s="353" t="e">
        <f>I181/$G$779</f>
        <v>#DIV/0!</v>
      </c>
      <c r="K181" s="2"/>
      <c r="L181" s="2"/>
      <c r="M181" s="2"/>
      <c r="N181" s="2"/>
      <c r="O181" s="2"/>
      <c r="P181" s="2"/>
      <c r="Q181" s="2"/>
      <c r="R181" s="2"/>
      <c r="S181" s="2"/>
      <c r="T181" s="2"/>
      <c r="U181" s="2"/>
      <c r="V181" s="2"/>
      <c r="W181" s="2"/>
      <c r="X181" s="2"/>
    </row>
    <row r="182" spans="1:24" ht="12.75" outlineLevel="1" x14ac:dyDescent="0.2">
      <c r="A182" s="318" t="s">
        <v>1357</v>
      </c>
      <c r="B182" s="477"/>
      <c r="C182" s="320"/>
      <c r="D182" s="375" t="s">
        <v>1347</v>
      </c>
      <c r="E182" s="321">
        <f>SUM(I183:I185)</f>
        <v>0</v>
      </c>
      <c r="F182" s="322"/>
      <c r="G182" s="322"/>
      <c r="H182" s="492"/>
      <c r="I182" s="477"/>
      <c r="J182" s="323" t="e">
        <f>E182/$G$779</f>
        <v>#DIV/0!</v>
      </c>
      <c r="K182" s="2"/>
      <c r="L182" s="2"/>
      <c r="M182" s="2"/>
      <c r="N182" s="2"/>
      <c r="O182" s="2"/>
      <c r="P182" s="2"/>
      <c r="Q182" s="2"/>
      <c r="R182" s="2"/>
      <c r="S182" s="2"/>
      <c r="T182" s="2"/>
      <c r="U182" s="2"/>
      <c r="V182" s="2"/>
      <c r="W182" s="2"/>
      <c r="X182" s="2"/>
    </row>
    <row r="183" spans="1:24" ht="38.25" outlineLevel="1" x14ac:dyDescent="0.2">
      <c r="A183" s="445" t="s">
        <v>1358</v>
      </c>
      <c r="B183" s="493" t="s">
        <v>117</v>
      </c>
      <c r="C183" s="423" t="s">
        <v>1343</v>
      </c>
      <c r="D183" s="424" t="s">
        <v>1344</v>
      </c>
      <c r="E183" s="425" t="s">
        <v>108</v>
      </c>
      <c r="F183" s="426">
        <v>4.51</v>
      </c>
      <c r="G183" s="691"/>
      <c r="H183" s="494">
        <f>ROUND(G183*(1+$F$780),2)</f>
        <v>0</v>
      </c>
      <c r="I183" s="304">
        <f t="shared" si="38"/>
        <v>0</v>
      </c>
      <c r="J183" s="349" t="e">
        <f>I183/$G$779</f>
        <v>#DIV/0!</v>
      </c>
      <c r="K183" s="2"/>
      <c r="L183" s="2"/>
      <c r="M183" s="2"/>
      <c r="N183" s="2"/>
      <c r="O183" s="2"/>
      <c r="P183" s="2"/>
      <c r="Q183" s="2"/>
      <c r="R183" s="2"/>
      <c r="S183" s="2"/>
      <c r="T183" s="2"/>
      <c r="U183" s="2"/>
      <c r="V183" s="2"/>
      <c r="W183" s="2"/>
      <c r="X183" s="2"/>
    </row>
    <row r="184" spans="1:24" ht="25.5" outlineLevel="1" x14ac:dyDescent="0.2">
      <c r="A184" s="470" t="s">
        <v>1359</v>
      </c>
      <c r="B184" s="469" t="s">
        <v>117</v>
      </c>
      <c r="C184" s="471" t="s">
        <v>1348</v>
      </c>
      <c r="D184" s="478" t="s">
        <v>1349</v>
      </c>
      <c r="E184" s="243" t="s">
        <v>98</v>
      </c>
      <c r="F184" s="466">
        <v>62.21</v>
      </c>
      <c r="G184" s="686"/>
      <c r="H184" s="304">
        <f>ROUND(G184*(1+$F$780),2)</f>
        <v>0</v>
      </c>
      <c r="I184" s="304">
        <f t="shared" si="38"/>
        <v>0</v>
      </c>
      <c r="J184" s="349" t="e">
        <f>I184/$G$779</f>
        <v>#DIV/0!</v>
      </c>
      <c r="K184" s="2"/>
      <c r="L184" s="2"/>
      <c r="M184" s="2"/>
      <c r="N184" s="2"/>
      <c r="O184" s="2"/>
      <c r="P184" s="2"/>
      <c r="Q184" s="2"/>
      <c r="R184" s="2"/>
      <c r="S184" s="2"/>
      <c r="T184" s="2"/>
      <c r="U184" s="2"/>
      <c r="V184" s="2"/>
      <c r="W184" s="2"/>
      <c r="X184" s="2"/>
    </row>
    <row r="185" spans="1:24" ht="25.5" outlineLevel="1" x14ac:dyDescent="0.2">
      <c r="A185" s="489" t="s">
        <v>1360</v>
      </c>
      <c r="B185" s="495" t="s">
        <v>117</v>
      </c>
      <c r="C185" s="459" t="s">
        <v>1305</v>
      </c>
      <c r="D185" s="476" t="s">
        <v>1306</v>
      </c>
      <c r="E185" s="245" t="s">
        <v>97</v>
      </c>
      <c r="F185" s="496">
        <v>0.43</v>
      </c>
      <c r="G185" s="692"/>
      <c r="H185" s="304">
        <f>ROUND(G185*(1+$F$780),2)</f>
        <v>0</v>
      </c>
      <c r="I185" s="304">
        <f t="shared" si="38"/>
        <v>0</v>
      </c>
      <c r="J185" s="353" t="e">
        <f>I185/$G$779</f>
        <v>#DIV/0!</v>
      </c>
      <c r="K185" s="2"/>
      <c r="L185" s="2"/>
      <c r="M185" s="2"/>
      <c r="N185" s="2"/>
      <c r="O185" s="2"/>
      <c r="P185" s="2"/>
      <c r="Q185" s="2"/>
      <c r="R185" s="2"/>
      <c r="S185" s="2"/>
      <c r="T185" s="2"/>
      <c r="U185" s="2"/>
      <c r="V185" s="2"/>
      <c r="W185" s="2"/>
      <c r="X185" s="2"/>
    </row>
    <row r="186" spans="1:24" ht="12.75" outlineLevel="1" x14ac:dyDescent="0.2">
      <c r="A186" s="318" t="s">
        <v>1361</v>
      </c>
      <c r="B186" s="477"/>
      <c r="C186" s="320"/>
      <c r="D186" s="375" t="s">
        <v>270</v>
      </c>
      <c r="E186" s="321">
        <f>SUM(I187)</f>
        <v>0</v>
      </c>
      <c r="F186" s="322"/>
      <c r="G186" s="322"/>
      <c r="H186" s="322"/>
      <c r="I186" s="319"/>
      <c r="J186" s="323" t="e">
        <f>E186/$G$779</f>
        <v>#DIV/0!</v>
      </c>
      <c r="K186" s="2"/>
      <c r="L186" s="2"/>
      <c r="M186" s="2"/>
      <c r="N186" s="2"/>
      <c r="O186" s="2"/>
      <c r="P186" s="2"/>
      <c r="Q186" s="2"/>
      <c r="R186" s="2"/>
      <c r="S186" s="2"/>
      <c r="T186" s="2"/>
      <c r="U186" s="2"/>
      <c r="V186" s="2"/>
      <c r="W186" s="2"/>
      <c r="X186" s="2"/>
    </row>
    <row r="187" spans="1:24" ht="51" outlineLevel="1" x14ac:dyDescent="0.2">
      <c r="A187" s="497" t="s">
        <v>1362</v>
      </c>
      <c r="B187" s="498" t="str">
        <f>Composições!A1951</f>
        <v>PRÓPRIA</v>
      </c>
      <c r="C187" s="499" t="str">
        <f>Composições!B1951</f>
        <v>COMPOSIÇÃO 03 (ADAPTAÇÃO SINAPI 100775)</v>
      </c>
      <c r="D187" s="500" t="s">
        <v>271</v>
      </c>
      <c r="E187" s="501" t="s">
        <v>98</v>
      </c>
      <c r="F187" s="502">
        <v>81960.95</v>
      </c>
      <c r="G187" s="503">
        <f>Composições!G1951</f>
        <v>0</v>
      </c>
      <c r="H187" s="304">
        <f>ROUND(G187*(1+$F$780),2)</f>
        <v>0</v>
      </c>
      <c r="I187" s="304">
        <f t="shared" si="38"/>
        <v>0</v>
      </c>
      <c r="J187" s="353" t="e">
        <f>I187/$G$779</f>
        <v>#DIV/0!</v>
      </c>
      <c r="K187" s="2"/>
      <c r="L187" s="2"/>
      <c r="M187" s="2"/>
      <c r="N187" s="2"/>
      <c r="O187" s="2"/>
      <c r="P187" s="2"/>
      <c r="Q187" s="2"/>
      <c r="R187" s="2"/>
      <c r="S187" s="2"/>
      <c r="T187" s="2"/>
      <c r="U187" s="2"/>
      <c r="V187" s="2"/>
      <c r="W187" s="2"/>
      <c r="X187" s="2"/>
    </row>
    <row r="188" spans="1:24" ht="12.75" outlineLevel="1" x14ac:dyDescent="0.2">
      <c r="A188" s="318" t="s">
        <v>1363</v>
      </c>
      <c r="B188" s="477"/>
      <c r="C188" s="320"/>
      <c r="D188" s="375" t="s">
        <v>1350</v>
      </c>
      <c r="E188" s="321">
        <f>SUM(E189,E194)</f>
        <v>0</v>
      </c>
      <c r="F188" s="322"/>
      <c r="G188" s="322"/>
      <c r="H188" s="322"/>
      <c r="I188" s="319"/>
      <c r="J188" s="323" t="e">
        <f>E188/$G$779</f>
        <v>#DIV/0!</v>
      </c>
      <c r="K188" s="2"/>
      <c r="L188" s="2"/>
      <c r="M188" s="2"/>
      <c r="N188" s="2"/>
      <c r="O188" s="2"/>
      <c r="P188" s="2"/>
      <c r="Q188" s="2"/>
      <c r="R188" s="2"/>
      <c r="S188" s="2"/>
      <c r="T188" s="2"/>
      <c r="U188" s="2"/>
      <c r="V188" s="2"/>
      <c r="W188" s="2"/>
      <c r="X188" s="2"/>
    </row>
    <row r="189" spans="1:24" ht="12.75" outlineLevel="1" x14ac:dyDescent="0.2">
      <c r="A189" s="318" t="s">
        <v>1364</v>
      </c>
      <c r="B189" s="477"/>
      <c r="C189" s="320"/>
      <c r="D189" s="375" t="s">
        <v>1351</v>
      </c>
      <c r="E189" s="321">
        <f>SUM(I190:I193)</f>
        <v>0</v>
      </c>
      <c r="F189" s="322"/>
      <c r="G189" s="322"/>
      <c r="H189" s="322"/>
      <c r="I189" s="319"/>
      <c r="J189" s="300" t="e">
        <f>E189/$G$779</f>
        <v>#DIV/0!</v>
      </c>
      <c r="K189" s="2"/>
      <c r="L189" s="2"/>
      <c r="M189" s="2"/>
      <c r="N189" s="2"/>
      <c r="O189" s="2"/>
      <c r="P189" s="2"/>
      <c r="Q189" s="2"/>
      <c r="R189" s="2"/>
      <c r="S189" s="2"/>
      <c r="T189" s="2"/>
      <c r="U189" s="2"/>
      <c r="V189" s="2"/>
      <c r="W189" s="2"/>
      <c r="X189" s="2"/>
    </row>
    <row r="190" spans="1:24" ht="38.25" outlineLevel="1" x14ac:dyDescent="0.2">
      <c r="A190" s="480" t="s">
        <v>1412</v>
      </c>
      <c r="B190" s="504" t="s">
        <v>117</v>
      </c>
      <c r="C190" s="505" t="s">
        <v>273</v>
      </c>
      <c r="D190" s="506" t="s">
        <v>274</v>
      </c>
      <c r="E190" s="425" t="s">
        <v>108</v>
      </c>
      <c r="F190" s="426">
        <v>3109.07</v>
      </c>
      <c r="G190" s="681"/>
      <c r="H190" s="304">
        <f>ROUND(G190*(1+$F$780),2)</f>
        <v>0</v>
      </c>
      <c r="I190" s="304">
        <f t="shared" ref="I190:I193" si="39">ROUND(H190*F190,2)</f>
        <v>0</v>
      </c>
      <c r="J190" s="356" t="e">
        <f>I190/$G$779</f>
        <v>#DIV/0!</v>
      </c>
      <c r="K190" s="2"/>
      <c r="L190" s="2"/>
      <c r="M190" s="2"/>
      <c r="N190" s="2"/>
      <c r="O190" s="2"/>
      <c r="P190" s="2"/>
      <c r="Q190" s="2"/>
      <c r="R190" s="2"/>
      <c r="S190" s="2"/>
      <c r="T190" s="2"/>
      <c r="U190" s="2"/>
      <c r="V190" s="2"/>
      <c r="W190" s="2"/>
      <c r="X190" s="2"/>
    </row>
    <row r="191" spans="1:24" ht="25.5" outlineLevel="1" x14ac:dyDescent="0.2">
      <c r="A191" s="456" t="s">
        <v>1413</v>
      </c>
      <c r="B191" s="463" t="s">
        <v>117</v>
      </c>
      <c r="C191" s="486" t="s">
        <v>275</v>
      </c>
      <c r="D191" s="451" t="s">
        <v>276</v>
      </c>
      <c r="E191" s="452" t="s">
        <v>97</v>
      </c>
      <c r="F191" s="438">
        <v>155.44999999999999</v>
      </c>
      <c r="G191" s="685"/>
      <c r="H191" s="304">
        <f>ROUND(G191*(1+$F$780),2)</f>
        <v>0</v>
      </c>
      <c r="I191" s="304">
        <f t="shared" si="39"/>
        <v>0</v>
      </c>
      <c r="J191" s="349" t="e">
        <f>I191/$G$779</f>
        <v>#DIV/0!</v>
      </c>
      <c r="K191" s="2"/>
      <c r="L191" s="2"/>
      <c r="M191" s="2"/>
      <c r="N191" s="2"/>
      <c r="O191" s="2"/>
      <c r="P191" s="2"/>
      <c r="Q191" s="2"/>
      <c r="R191" s="2"/>
      <c r="S191" s="2"/>
      <c r="T191" s="2"/>
      <c r="U191" s="2"/>
      <c r="V191" s="2"/>
      <c r="W191" s="2"/>
      <c r="X191" s="2"/>
    </row>
    <row r="192" spans="1:24" ht="25.5" outlineLevel="1" x14ac:dyDescent="0.2">
      <c r="A192" s="463" t="s">
        <v>1414</v>
      </c>
      <c r="B192" s="463" t="s">
        <v>117</v>
      </c>
      <c r="C192" s="486" t="s">
        <v>277</v>
      </c>
      <c r="D192" s="451" t="s">
        <v>278</v>
      </c>
      <c r="E192" s="452" t="s">
        <v>108</v>
      </c>
      <c r="F192" s="438">
        <v>3109.07</v>
      </c>
      <c r="G192" s="685"/>
      <c r="H192" s="304">
        <f>ROUND(G192*(1+$F$780),2)</f>
        <v>0</v>
      </c>
      <c r="I192" s="304">
        <f t="shared" si="39"/>
        <v>0</v>
      </c>
      <c r="J192" s="349" t="e">
        <f>I192/$G$779</f>
        <v>#DIV/0!</v>
      </c>
      <c r="K192" s="2"/>
      <c r="L192" s="2"/>
      <c r="M192" s="2"/>
      <c r="N192" s="2"/>
      <c r="O192" s="2"/>
      <c r="P192" s="2"/>
      <c r="Q192" s="2"/>
      <c r="R192" s="2"/>
      <c r="S192" s="2"/>
      <c r="T192" s="2"/>
      <c r="U192" s="2"/>
      <c r="V192" s="2"/>
      <c r="W192" s="2"/>
      <c r="X192" s="2"/>
    </row>
    <row r="193" spans="1:24" ht="38.25" outlineLevel="1" x14ac:dyDescent="0.2">
      <c r="A193" s="470" t="s">
        <v>1415</v>
      </c>
      <c r="B193" s="489" t="s">
        <v>117</v>
      </c>
      <c r="C193" s="507" t="s">
        <v>279</v>
      </c>
      <c r="D193" s="460" t="s">
        <v>280</v>
      </c>
      <c r="E193" s="245" t="s">
        <v>97</v>
      </c>
      <c r="F193" s="496">
        <v>217.63</v>
      </c>
      <c r="G193" s="693"/>
      <c r="H193" s="304">
        <f>ROUND(G193*(1+$F$780),2)</f>
        <v>0</v>
      </c>
      <c r="I193" s="304">
        <f t="shared" si="39"/>
        <v>0</v>
      </c>
      <c r="J193" s="353" t="e">
        <f>I193/$G$779</f>
        <v>#DIV/0!</v>
      </c>
      <c r="K193" s="2"/>
      <c r="L193" s="2"/>
      <c r="M193" s="2"/>
      <c r="N193" s="2"/>
      <c r="O193" s="2"/>
      <c r="P193" s="2"/>
      <c r="Q193" s="2"/>
      <c r="R193" s="2"/>
      <c r="S193" s="2"/>
      <c r="T193" s="2"/>
      <c r="U193" s="2"/>
      <c r="V193" s="2"/>
      <c r="W193" s="2"/>
      <c r="X193" s="2"/>
    </row>
    <row r="194" spans="1:24" ht="12.75" outlineLevel="1" x14ac:dyDescent="0.2">
      <c r="A194" s="318" t="s">
        <v>2179</v>
      </c>
      <c r="B194" s="477"/>
      <c r="C194" s="320"/>
      <c r="D194" s="375" t="s">
        <v>1352</v>
      </c>
      <c r="E194" s="321">
        <f>SUM(I195:I198)</f>
        <v>0</v>
      </c>
      <c r="F194" s="322"/>
      <c r="G194" s="322"/>
      <c r="H194" s="322"/>
      <c r="I194" s="319"/>
      <c r="J194" s="508" t="e">
        <f>E194/$G$779</f>
        <v>#DIV/0!</v>
      </c>
      <c r="K194" s="2"/>
      <c r="L194" s="2"/>
      <c r="M194" s="2"/>
      <c r="N194" s="2"/>
      <c r="O194" s="2"/>
      <c r="P194" s="2"/>
      <c r="Q194" s="2"/>
      <c r="R194" s="2"/>
      <c r="S194" s="2"/>
      <c r="T194" s="2"/>
      <c r="U194" s="2"/>
      <c r="V194" s="2"/>
      <c r="W194" s="2"/>
      <c r="X194" s="2"/>
    </row>
    <row r="195" spans="1:24" ht="38.25" outlineLevel="1" x14ac:dyDescent="0.2">
      <c r="A195" s="480" t="s">
        <v>2180</v>
      </c>
      <c r="B195" s="493" t="s">
        <v>117</v>
      </c>
      <c r="C195" s="423" t="s">
        <v>273</v>
      </c>
      <c r="D195" s="424" t="s">
        <v>274</v>
      </c>
      <c r="E195" s="425" t="s">
        <v>108</v>
      </c>
      <c r="F195" s="426">
        <v>515.91</v>
      </c>
      <c r="G195" s="681"/>
      <c r="H195" s="304">
        <f>ROUND(G195*(1+$F$780),2)</f>
        <v>0</v>
      </c>
      <c r="I195" s="304">
        <f t="shared" ref="I195:I198" si="40">ROUND(H195*F195,2)</f>
        <v>0</v>
      </c>
      <c r="J195" s="399" t="e">
        <f>I195/$G$779</f>
        <v>#DIV/0!</v>
      </c>
      <c r="K195" s="2"/>
      <c r="L195" s="2"/>
      <c r="M195" s="2"/>
      <c r="N195" s="2"/>
      <c r="O195" s="2"/>
      <c r="P195" s="2"/>
      <c r="Q195" s="2"/>
      <c r="R195" s="2"/>
      <c r="S195" s="2"/>
      <c r="T195" s="2"/>
      <c r="U195" s="2"/>
      <c r="V195" s="2"/>
      <c r="W195" s="2"/>
      <c r="X195" s="2"/>
    </row>
    <row r="196" spans="1:24" ht="25.5" outlineLevel="1" x14ac:dyDescent="0.2">
      <c r="A196" s="456" t="s">
        <v>2181</v>
      </c>
      <c r="B196" s="450" t="s">
        <v>117</v>
      </c>
      <c r="C196" s="435" t="s">
        <v>275</v>
      </c>
      <c r="D196" s="464" t="s">
        <v>276</v>
      </c>
      <c r="E196" s="452" t="s">
        <v>97</v>
      </c>
      <c r="F196" s="438">
        <v>25.8</v>
      </c>
      <c r="G196" s="685"/>
      <c r="H196" s="304">
        <f>ROUND(G196*(1+$F$780),2)</f>
        <v>0</v>
      </c>
      <c r="I196" s="304">
        <f t="shared" si="40"/>
        <v>0</v>
      </c>
      <c r="J196" s="349" t="e">
        <f>I196/$G$779</f>
        <v>#DIV/0!</v>
      </c>
      <c r="K196" s="2"/>
      <c r="L196" s="2"/>
      <c r="M196" s="2"/>
      <c r="N196" s="2"/>
      <c r="O196" s="2"/>
      <c r="P196" s="2"/>
      <c r="Q196" s="2"/>
      <c r="R196" s="2"/>
      <c r="S196" s="2"/>
      <c r="T196" s="2"/>
      <c r="U196" s="2"/>
      <c r="V196" s="2"/>
      <c r="W196" s="2"/>
      <c r="X196" s="2"/>
    </row>
    <row r="197" spans="1:24" ht="25.5" outlineLevel="1" x14ac:dyDescent="0.2">
      <c r="A197" s="456" t="s">
        <v>2182</v>
      </c>
      <c r="B197" s="450" t="s">
        <v>117</v>
      </c>
      <c r="C197" s="435" t="s">
        <v>277</v>
      </c>
      <c r="D197" s="464" t="s">
        <v>278</v>
      </c>
      <c r="E197" s="452" t="s">
        <v>108</v>
      </c>
      <c r="F197" s="438">
        <v>515.91</v>
      </c>
      <c r="G197" s="685"/>
      <c r="H197" s="304">
        <f>ROUND(G197*(1+$F$780),2)</f>
        <v>0</v>
      </c>
      <c r="I197" s="304">
        <f t="shared" si="40"/>
        <v>0</v>
      </c>
      <c r="J197" s="349" t="e">
        <f>I197/$G$779</f>
        <v>#DIV/0!</v>
      </c>
      <c r="K197" s="2"/>
      <c r="L197" s="2"/>
      <c r="M197" s="2"/>
      <c r="N197" s="2"/>
      <c r="O197" s="2"/>
      <c r="P197" s="2"/>
      <c r="Q197" s="2"/>
      <c r="R197" s="2"/>
      <c r="S197" s="2"/>
      <c r="T197" s="2"/>
      <c r="U197" s="2"/>
      <c r="V197" s="2"/>
      <c r="W197" s="2"/>
      <c r="X197" s="2"/>
    </row>
    <row r="198" spans="1:24" ht="39" outlineLevel="1" thickBot="1" x14ac:dyDescent="0.25">
      <c r="A198" s="509" t="s">
        <v>2183</v>
      </c>
      <c r="B198" s="429" t="s">
        <v>117</v>
      </c>
      <c r="C198" s="430" t="s">
        <v>279</v>
      </c>
      <c r="D198" s="431" t="s">
        <v>280</v>
      </c>
      <c r="E198" s="247" t="s">
        <v>97</v>
      </c>
      <c r="F198" s="432">
        <v>36.11</v>
      </c>
      <c r="G198" s="683"/>
      <c r="H198" s="304">
        <f>ROUND(G198*(1+$F$780),2)</f>
        <v>0</v>
      </c>
      <c r="I198" s="304">
        <f t="shared" si="40"/>
        <v>0</v>
      </c>
      <c r="J198" s="349" t="e">
        <f>I198/$G$779</f>
        <v>#DIV/0!</v>
      </c>
      <c r="K198" s="2"/>
      <c r="L198" s="2"/>
      <c r="M198" s="2"/>
      <c r="N198" s="2"/>
      <c r="O198" s="2"/>
      <c r="P198" s="2"/>
      <c r="Q198" s="2"/>
      <c r="R198" s="2"/>
      <c r="S198" s="2"/>
      <c r="T198" s="2"/>
      <c r="U198" s="2"/>
      <c r="V198" s="2"/>
      <c r="W198" s="2"/>
      <c r="X198" s="2"/>
    </row>
    <row r="199" spans="1:24" ht="15.75" outlineLevel="1" thickBot="1" x14ac:dyDescent="0.25">
      <c r="A199" s="288">
        <v>5</v>
      </c>
      <c r="B199" s="289"/>
      <c r="C199" s="324"/>
      <c r="D199" s="291" t="s">
        <v>282</v>
      </c>
      <c r="E199" s="292">
        <f>E200+E202+E208+E214</f>
        <v>0</v>
      </c>
      <c r="F199" s="510"/>
      <c r="G199" s="292"/>
      <c r="H199" s="292"/>
      <c r="I199" s="292"/>
      <c r="J199" s="293" t="e">
        <f>E199/$G$779</f>
        <v>#DIV/0!</v>
      </c>
      <c r="K199" s="2"/>
      <c r="L199" s="2"/>
      <c r="M199" s="2"/>
      <c r="N199" s="2"/>
      <c r="O199" s="2"/>
      <c r="P199" s="2"/>
      <c r="Q199" s="2"/>
      <c r="R199" s="2"/>
      <c r="S199" s="2"/>
      <c r="T199" s="2"/>
      <c r="U199" s="2"/>
      <c r="V199" s="2"/>
      <c r="W199" s="2"/>
      <c r="X199" s="2"/>
    </row>
    <row r="200" spans="1:24" s="19" customFormat="1" ht="12.75" outlineLevel="1" x14ac:dyDescent="0.2">
      <c r="A200" s="294" t="s">
        <v>38</v>
      </c>
      <c r="B200" s="295"/>
      <c r="C200" s="325"/>
      <c r="D200" s="326" t="s">
        <v>283</v>
      </c>
      <c r="E200" s="298">
        <f>SUM(I201:I201)</f>
        <v>0</v>
      </c>
      <c r="F200" s="299"/>
      <c r="G200" s="299"/>
      <c r="H200" s="299"/>
      <c r="I200" s="295"/>
      <c r="J200" s="300" t="e">
        <f>E200/$G$779</f>
        <v>#DIV/0!</v>
      </c>
      <c r="K200" s="18"/>
      <c r="L200" s="18"/>
      <c r="M200" s="18"/>
      <c r="N200" s="18"/>
      <c r="O200" s="18"/>
      <c r="P200" s="18"/>
      <c r="Q200" s="18"/>
      <c r="R200" s="18"/>
      <c r="S200" s="18"/>
      <c r="T200" s="18"/>
      <c r="U200" s="18"/>
      <c r="V200" s="18"/>
      <c r="W200" s="18"/>
      <c r="X200" s="18"/>
    </row>
    <row r="201" spans="1:24" s="19" customFormat="1" ht="38.25" outlineLevel="1" x14ac:dyDescent="0.2">
      <c r="A201" s="511" t="s">
        <v>39</v>
      </c>
      <c r="B201" s="512" t="s">
        <v>117</v>
      </c>
      <c r="C201" s="513" t="s">
        <v>284</v>
      </c>
      <c r="D201" s="352" t="s">
        <v>285</v>
      </c>
      <c r="E201" s="514" t="s">
        <v>108</v>
      </c>
      <c r="F201" s="515">
        <v>128.36000000000001</v>
      </c>
      <c r="G201" s="675"/>
      <c r="H201" s="304">
        <f>ROUND(G201*(1+$F$780),2)</f>
        <v>0</v>
      </c>
      <c r="I201" s="304">
        <f t="shared" ref="I201" si="41">ROUND(H201*F201,2)</f>
        <v>0</v>
      </c>
      <c r="J201" s="349" t="e">
        <f>I201/$G$779</f>
        <v>#DIV/0!</v>
      </c>
      <c r="K201" s="18"/>
      <c r="L201" s="18"/>
      <c r="M201" s="18"/>
      <c r="N201" s="18"/>
      <c r="O201" s="18"/>
      <c r="P201" s="18"/>
      <c r="Q201" s="18"/>
      <c r="R201" s="18"/>
      <c r="S201" s="18"/>
      <c r="T201" s="18"/>
      <c r="U201" s="18"/>
      <c r="V201" s="18"/>
      <c r="W201" s="18"/>
      <c r="X201" s="18"/>
    </row>
    <row r="202" spans="1:24" s="19" customFormat="1" ht="12.75" outlineLevel="1" x14ac:dyDescent="0.2">
      <c r="A202" s="318" t="s">
        <v>170</v>
      </c>
      <c r="B202" s="319"/>
      <c r="C202" s="516"/>
      <c r="D202" s="517" t="s">
        <v>1246</v>
      </c>
      <c r="E202" s="321">
        <f>SUM(I203:I207)</f>
        <v>0</v>
      </c>
      <c r="F202" s="299"/>
      <c r="G202" s="322"/>
      <c r="H202" s="322"/>
      <c r="I202" s="319"/>
      <c r="J202" s="323" t="e">
        <f>E202/$G$779</f>
        <v>#DIV/0!</v>
      </c>
      <c r="K202" s="18"/>
      <c r="L202" s="18"/>
      <c r="M202" s="18"/>
      <c r="N202" s="18"/>
      <c r="O202" s="18"/>
      <c r="P202" s="18"/>
      <c r="Q202" s="18"/>
      <c r="R202" s="18"/>
      <c r="S202" s="18"/>
      <c r="T202" s="18"/>
      <c r="U202" s="18"/>
      <c r="V202" s="18"/>
      <c r="W202" s="18"/>
      <c r="X202" s="18"/>
    </row>
    <row r="203" spans="1:24" s="19" customFormat="1" ht="38.25" outlineLevel="1" x14ac:dyDescent="0.2">
      <c r="A203" s="518" t="s">
        <v>172</v>
      </c>
      <c r="B203" s="519" t="s">
        <v>117</v>
      </c>
      <c r="C203" s="520" t="s">
        <v>290</v>
      </c>
      <c r="D203" s="521" t="s">
        <v>291</v>
      </c>
      <c r="E203" s="447" t="s">
        <v>108</v>
      </c>
      <c r="F203" s="522">
        <v>2336.19</v>
      </c>
      <c r="G203" s="694"/>
      <c r="H203" s="304">
        <f>ROUND(G203*(1+$F$780),2)</f>
        <v>0</v>
      </c>
      <c r="I203" s="304">
        <f t="shared" ref="I203:I218" si="42">ROUND(H203*F203,2)</f>
        <v>0</v>
      </c>
      <c r="J203" s="349" t="e">
        <f>I203/$G$779</f>
        <v>#DIV/0!</v>
      </c>
      <c r="K203" s="18"/>
      <c r="L203" s="18"/>
      <c r="M203" s="18"/>
      <c r="N203" s="18"/>
      <c r="O203" s="18"/>
      <c r="P203" s="18"/>
      <c r="Q203" s="18"/>
      <c r="R203" s="18"/>
      <c r="S203" s="18"/>
      <c r="T203" s="18"/>
      <c r="U203" s="18"/>
      <c r="V203" s="18"/>
      <c r="W203" s="18"/>
      <c r="X203" s="18"/>
    </row>
    <row r="204" spans="1:24" s="19" customFormat="1" ht="38.25" outlineLevel="1" x14ac:dyDescent="0.2">
      <c r="A204" s="523" t="s">
        <v>419</v>
      </c>
      <c r="B204" s="524" t="s">
        <v>117</v>
      </c>
      <c r="C204" s="525" t="s">
        <v>286</v>
      </c>
      <c r="D204" s="303" t="s">
        <v>287</v>
      </c>
      <c r="E204" s="314" t="s">
        <v>108</v>
      </c>
      <c r="F204" s="374">
        <v>375.19</v>
      </c>
      <c r="G204" s="675"/>
      <c r="H204" s="304">
        <f>ROUND(G204*(1+$F$780),2)</f>
        <v>0</v>
      </c>
      <c r="I204" s="304">
        <f t="shared" si="42"/>
        <v>0</v>
      </c>
      <c r="J204" s="349" t="e">
        <f>I204/$G$779</f>
        <v>#DIV/0!</v>
      </c>
      <c r="K204" s="18"/>
      <c r="L204" s="18"/>
      <c r="M204" s="18"/>
      <c r="N204" s="18"/>
      <c r="O204" s="18"/>
      <c r="P204" s="18"/>
      <c r="Q204" s="18"/>
      <c r="R204" s="18"/>
      <c r="S204" s="18"/>
      <c r="T204" s="18"/>
      <c r="U204" s="18"/>
      <c r="V204" s="18"/>
      <c r="W204" s="18"/>
      <c r="X204" s="18"/>
    </row>
    <row r="205" spans="1:24" s="19" customFormat="1" ht="38.25" outlineLevel="1" x14ac:dyDescent="0.2">
      <c r="A205" s="523" t="s">
        <v>420</v>
      </c>
      <c r="B205" s="526" t="s">
        <v>117</v>
      </c>
      <c r="C205" s="311" t="s">
        <v>1416</v>
      </c>
      <c r="D205" s="352" t="s">
        <v>1417</v>
      </c>
      <c r="E205" s="514" t="s">
        <v>108</v>
      </c>
      <c r="F205" s="527">
        <v>9.36</v>
      </c>
      <c r="G205" s="680"/>
      <c r="H205" s="304">
        <f>ROUND(G205*(1+$F$780),2)</f>
        <v>0</v>
      </c>
      <c r="I205" s="304">
        <f t="shared" si="42"/>
        <v>0</v>
      </c>
      <c r="J205" s="349" t="e">
        <f>I205/$G$779</f>
        <v>#DIV/0!</v>
      </c>
      <c r="K205" s="18"/>
      <c r="L205" s="18"/>
      <c r="M205" s="18"/>
      <c r="N205" s="18"/>
      <c r="O205" s="18"/>
      <c r="P205" s="18"/>
      <c r="Q205" s="18"/>
      <c r="R205" s="18"/>
      <c r="S205" s="18"/>
      <c r="T205" s="18"/>
      <c r="U205" s="18"/>
      <c r="V205" s="18"/>
      <c r="W205" s="18"/>
      <c r="X205" s="18"/>
    </row>
    <row r="206" spans="1:24" s="19" customFormat="1" ht="38.25" outlineLevel="1" x14ac:dyDescent="0.2">
      <c r="A206" s="523" t="s">
        <v>421</v>
      </c>
      <c r="B206" s="526" t="s">
        <v>117</v>
      </c>
      <c r="C206" s="525" t="s">
        <v>288</v>
      </c>
      <c r="D206" s="352" t="s">
        <v>289</v>
      </c>
      <c r="E206" s="514" t="s">
        <v>108</v>
      </c>
      <c r="F206" s="528">
        <v>6.85</v>
      </c>
      <c r="G206" s="675"/>
      <c r="H206" s="304">
        <f>ROUND(G206*(1+$F$780),2)</f>
        <v>0</v>
      </c>
      <c r="I206" s="304">
        <f t="shared" si="42"/>
        <v>0</v>
      </c>
      <c r="J206" s="349" t="e">
        <f>I206/$G$779</f>
        <v>#DIV/0!</v>
      </c>
      <c r="K206" s="18"/>
      <c r="L206" s="18"/>
      <c r="M206" s="18"/>
      <c r="N206" s="18"/>
      <c r="O206" s="18"/>
      <c r="P206" s="18"/>
      <c r="Q206" s="18"/>
      <c r="R206" s="18"/>
      <c r="S206" s="18"/>
      <c r="T206" s="18"/>
      <c r="U206" s="18"/>
      <c r="V206" s="18"/>
      <c r="W206" s="18"/>
      <c r="X206" s="18"/>
    </row>
    <row r="207" spans="1:24" s="19" customFormat="1" ht="38.25" outlineLevel="1" x14ac:dyDescent="0.2">
      <c r="A207" s="529" t="s">
        <v>422</v>
      </c>
      <c r="B207" s="524" t="s">
        <v>213</v>
      </c>
      <c r="C207" s="530" t="s">
        <v>2533</v>
      </c>
      <c r="D207" s="358" t="s">
        <v>1418</v>
      </c>
      <c r="E207" s="514" t="s">
        <v>128</v>
      </c>
      <c r="F207" s="531">
        <v>1015.15</v>
      </c>
      <c r="G207" s="532">
        <f>Composições!G1967</f>
        <v>0</v>
      </c>
      <c r="H207" s="304">
        <f>ROUND(G207*(1+$F$780),2)</f>
        <v>0</v>
      </c>
      <c r="I207" s="314">
        <f t="shared" si="42"/>
        <v>0</v>
      </c>
      <c r="J207" s="349" t="e">
        <f>I207/$G$779</f>
        <v>#DIV/0!</v>
      </c>
      <c r="K207" s="18"/>
      <c r="L207" s="18"/>
      <c r="M207" s="18"/>
      <c r="N207" s="18"/>
      <c r="O207" s="18"/>
      <c r="P207" s="18"/>
      <c r="Q207" s="18"/>
      <c r="R207" s="18"/>
      <c r="S207" s="18"/>
      <c r="T207" s="18"/>
      <c r="U207" s="18"/>
      <c r="V207" s="18"/>
      <c r="W207" s="18"/>
      <c r="X207" s="18"/>
    </row>
    <row r="208" spans="1:24" s="19" customFormat="1" ht="12.75" outlineLevel="1" x14ac:dyDescent="0.2">
      <c r="A208" s="318" t="s">
        <v>171</v>
      </c>
      <c r="B208" s="319"/>
      <c r="C208" s="516"/>
      <c r="D208" s="517" t="s">
        <v>292</v>
      </c>
      <c r="E208" s="321">
        <f>SUM(I209:I213)</f>
        <v>0</v>
      </c>
      <c r="F208" s="322"/>
      <c r="G208" s="322"/>
      <c r="H208" s="322"/>
      <c r="I208" s="319"/>
      <c r="J208" s="323" t="e">
        <f>E208/$G$779</f>
        <v>#DIV/0!</v>
      </c>
      <c r="K208" s="18"/>
      <c r="L208" s="18"/>
      <c r="M208" s="18"/>
      <c r="N208" s="18"/>
      <c r="O208" s="18"/>
      <c r="P208" s="18"/>
      <c r="Q208" s="18"/>
      <c r="R208" s="18"/>
      <c r="S208" s="18"/>
      <c r="T208" s="18"/>
      <c r="U208" s="18"/>
      <c r="V208" s="18"/>
      <c r="W208" s="18"/>
      <c r="X208" s="18"/>
    </row>
    <row r="209" spans="1:24" s="19" customFormat="1" ht="38.25" outlineLevel="1" x14ac:dyDescent="0.2">
      <c r="A209" s="523" t="s">
        <v>173</v>
      </c>
      <c r="B209" s="526" t="s">
        <v>117</v>
      </c>
      <c r="C209" s="525" t="s">
        <v>293</v>
      </c>
      <c r="D209" s="352" t="s">
        <v>294</v>
      </c>
      <c r="E209" s="514" t="s">
        <v>108</v>
      </c>
      <c r="F209" s="528">
        <v>42.5</v>
      </c>
      <c r="G209" s="694"/>
      <c r="H209" s="304">
        <f>ROUND(G209*(1+$F$780),2)</f>
        <v>0</v>
      </c>
      <c r="I209" s="304">
        <f>ROUND(H209*F209,2)</f>
        <v>0</v>
      </c>
      <c r="J209" s="349" t="e">
        <f>I209/$G$779</f>
        <v>#DIV/0!</v>
      </c>
      <c r="K209" s="18"/>
      <c r="L209" s="18"/>
      <c r="M209" s="18"/>
      <c r="N209" s="18"/>
      <c r="O209" s="18"/>
      <c r="P209" s="18"/>
      <c r="Q209" s="18"/>
      <c r="R209" s="18"/>
      <c r="S209" s="18"/>
      <c r="T209" s="18"/>
      <c r="U209" s="18"/>
      <c r="V209" s="18"/>
      <c r="W209" s="18"/>
      <c r="X209" s="18"/>
    </row>
    <row r="210" spans="1:24" s="19" customFormat="1" ht="25.5" outlineLevel="1" x14ac:dyDescent="0.2">
      <c r="A210" s="523" t="s">
        <v>2175</v>
      </c>
      <c r="B210" s="526" t="s">
        <v>213</v>
      </c>
      <c r="C210" s="525" t="s">
        <v>1419</v>
      </c>
      <c r="D210" s="352" t="s">
        <v>2213</v>
      </c>
      <c r="E210" s="514" t="s">
        <v>1421</v>
      </c>
      <c r="F210" s="528">
        <v>39.74</v>
      </c>
      <c r="G210" s="241">
        <f>Composições!G120</f>
        <v>0</v>
      </c>
      <c r="H210" s="304">
        <f>ROUND(G210*(1+$F$780),2)</f>
        <v>0</v>
      </c>
      <c r="I210" s="304">
        <f t="shared" si="42"/>
        <v>0</v>
      </c>
      <c r="J210" s="349" t="e">
        <f>I210/$G$779</f>
        <v>#DIV/0!</v>
      </c>
      <c r="K210" s="18"/>
      <c r="L210" s="18"/>
      <c r="M210" s="18"/>
      <c r="N210" s="18"/>
      <c r="O210" s="18"/>
      <c r="P210" s="18"/>
      <c r="Q210" s="18"/>
      <c r="R210" s="18"/>
      <c r="S210" s="18"/>
      <c r="T210" s="18"/>
      <c r="U210" s="18"/>
      <c r="V210" s="18"/>
      <c r="W210" s="18"/>
      <c r="X210" s="18"/>
    </row>
    <row r="211" spans="1:24" s="19" customFormat="1" ht="38.25" outlineLevel="1" x14ac:dyDescent="0.2">
      <c r="A211" s="523" t="s">
        <v>2176</v>
      </c>
      <c r="B211" s="526" t="s">
        <v>117</v>
      </c>
      <c r="C211" s="525" t="s">
        <v>297</v>
      </c>
      <c r="D211" s="352" t="s">
        <v>298</v>
      </c>
      <c r="E211" s="514" t="s">
        <v>108</v>
      </c>
      <c r="F211" s="528">
        <v>101.79</v>
      </c>
      <c r="G211" s="675"/>
      <c r="H211" s="304">
        <f>ROUND(G211*(1+$F$780),2)</f>
        <v>0</v>
      </c>
      <c r="I211" s="304">
        <f>ROUND(H211*F211,2)</f>
        <v>0</v>
      </c>
      <c r="J211" s="349" t="e">
        <f>I211/$G$779</f>
        <v>#DIV/0!</v>
      </c>
      <c r="K211" s="18"/>
      <c r="L211" s="18"/>
      <c r="M211" s="18"/>
      <c r="N211" s="18"/>
      <c r="O211" s="18"/>
      <c r="P211" s="18"/>
      <c r="Q211" s="18"/>
      <c r="R211" s="18"/>
      <c r="S211" s="18"/>
      <c r="T211" s="18"/>
      <c r="U211" s="18"/>
      <c r="V211" s="18"/>
      <c r="W211" s="18"/>
      <c r="X211" s="18"/>
    </row>
    <row r="212" spans="1:24" s="19" customFormat="1" ht="25.5" outlineLevel="1" x14ac:dyDescent="0.2">
      <c r="A212" s="523" t="s">
        <v>2177</v>
      </c>
      <c r="B212" s="526" t="s">
        <v>213</v>
      </c>
      <c r="C212" s="525" t="s">
        <v>295</v>
      </c>
      <c r="D212" s="352" t="s">
        <v>1420</v>
      </c>
      <c r="E212" s="514" t="s">
        <v>1421</v>
      </c>
      <c r="F212" s="528">
        <v>7.2</v>
      </c>
      <c r="G212" s="241">
        <f>Composições!G130</f>
        <v>0</v>
      </c>
      <c r="H212" s="304">
        <f>ROUND(G212*(1+$F$780),2)</f>
        <v>0</v>
      </c>
      <c r="I212" s="304">
        <f t="shared" si="42"/>
        <v>0</v>
      </c>
      <c r="J212" s="349" t="e">
        <f>I212/$G$779</f>
        <v>#DIV/0!</v>
      </c>
      <c r="K212" s="18"/>
      <c r="L212" s="18"/>
      <c r="M212" s="18"/>
      <c r="N212" s="18"/>
      <c r="O212" s="18"/>
      <c r="P212" s="18"/>
      <c r="Q212" s="18"/>
      <c r="R212" s="18"/>
      <c r="S212" s="18"/>
      <c r="T212" s="18"/>
      <c r="U212" s="18"/>
      <c r="V212" s="18"/>
      <c r="W212" s="18"/>
      <c r="X212" s="18"/>
    </row>
    <row r="213" spans="1:24" s="19" customFormat="1" ht="12.75" outlineLevel="1" x14ac:dyDescent="0.2">
      <c r="A213" s="523" t="s">
        <v>2178</v>
      </c>
      <c r="B213" s="526" t="s">
        <v>213</v>
      </c>
      <c r="C213" s="525" t="s">
        <v>1422</v>
      </c>
      <c r="D213" s="352" t="s">
        <v>1423</v>
      </c>
      <c r="E213" s="514" t="s">
        <v>1421</v>
      </c>
      <c r="F213" s="528">
        <v>318.23</v>
      </c>
      <c r="G213" s="237">
        <f>Composições!G142</f>
        <v>0</v>
      </c>
      <c r="H213" s="304">
        <f>ROUND(G213*(1+$F$780),2)</f>
        <v>0</v>
      </c>
      <c r="I213" s="314">
        <f t="shared" si="42"/>
        <v>0</v>
      </c>
      <c r="J213" s="349" t="e">
        <f>I213/$G$779</f>
        <v>#DIV/0!</v>
      </c>
      <c r="K213" s="18"/>
      <c r="L213" s="18"/>
      <c r="M213" s="18"/>
      <c r="N213" s="18"/>
      <c r="O213" s="18"/>
      <c r="P213" s="18"/>
      <c r="Q213" s="18"/>
      <c r="R213" s="18"/>
      <c r="S213" s="18"/>
      <c r="T213" s="18"/>
      <c r="U213" s="18"/>
      <c r="V213" s="18"/>
      <c r="W213" s="18"/>
      <c r="X213" s="18"/>
    </row>
    <row r="214" spans="1:24" s="19" customFormat="1" ht="12.75" outlineLevel="1" x14ac:dyDescent="0.2">
      <c r="A214" s="318" t="s">
        <v>2470</v>
      </c>
      <c r="B214" s="319"/>
      <c r="C214" s="516"/>
      <c r="D214" s="517" t="s">
        <v>1424</v>
      </c>
      <c r="E214" s="321">
        <f>SUM(I215:I218)</f>
        <v>0</v>
      </c>
      <c r="F214" s="322"/>
      <c r="G214" s="322"/>
      <c r="H214" s="322"/>
      <c r="I214" s="319"/>
      <c r="J214" s="323" t="e">
        <f>E214/$G$779</f>
        <v>#DIV/0!</v>
      </c>
      <c r="K214" s="153"/>
      <c r="L214" s="18"/>
      <c r="M214" s="18"/>
      <c r="N214" s="18"/>
      <c r="O214" s="18"/>
      <c r="P214" s="18"/>
      <c r="Q214" s="18"/>
      <c r="R214" s="18"/>
      <c r="S214" s="18"/>
      <c r="T214" s="18"/>
      <c r="U214" s="18"/>
      <c r="V214" s="18"/>
      <c r="W214" s="18"/>
      <c r="X214" s="18"/>
    </row>
    <row r="215" spans="1:24" s="19" customFormat="1" ht="38.25" outlineLevel="1" x14ac:dyDescent="0.2">
      <c r="A215" s="523" t="s">
        <v>2471</v>
      </c>
      <c r="B215" s="526" t="s">
        <v>117</v>
      </c>
      <c r="C215" s="525" t="s">
        <v>290</v>
      </c>
      <c r="D215" s="352" t="s">
        <v>291</v>
      </c>
      <c r="E215" s="514" t="s">
        <v>108</v>
      </c>
      <c r="F215" s="528">
        <v>11.6</v>
      </c>
      <c r="G215" s="675"/>
      <c r="H215" s="304">
        <f>ROUND(G215*(1+$F$780),2)</f>
        <v>0</v>
      </c>
      <c r="I215" s="304">
        <f t="shared" si="42"/>
        <v>0</v>
      </c>
      <c r="J215" s="349" t="e">
        <f>I215/$G$779</f>
        <v>#DIV/0!</v>
      </c>
      <c r="K215" s="18"/>
      <c r="L215" s="18"/>
      <c r="M215" s="18"/>
      <c r="N215" s="18"/>
      <c r="O215" s="18"/>
      <c r="P215" s="18"/>
      <c r="Q215" s="18"/>
      <c r="R215" s="18"/>
      <c r="S215" s="18"/>
      <c r="T215" s="18"/>
      <c r="U215" s="18"/>
      <c r="V215" s="18"/>
      <c r="W215" s="18"/>
      <c r="X215" s="18"/>
    </row>
    <row r="216" spans="1:24" s="19" customFormat="1" ht="38.25" outlineLevel="1" x14ac:dyDescent="0.2">
      <c r="A216" s="523" t="s">
        <v>2472</v>
      </c>
      <c r="B216" s="526" t="s">
        <v>117</v>
      </c>
      <c r="C216" s="525" t="s">
        <v>286</v>
      </c>
      <c r="D216" s="352" t="s">
        <v>287</v>
      </c>
      <c r="E216" s="514" t="s">
        <v>108</v>
      </c>
      <c r="F216" s="528">
        <v>1016.31</v>
      </c>
      <c r="G216" s="680"/>
      <c r="H216" s="304">
        <f>ROUND(G216*(1+$F$780),2)</f>
        <v>0</v>
      </c>
      <c r="I216" s="304">
        <f t="shared" si="42"/>
        <v>0</v>
      </c>
      <c r="J216" s="349" t="e">
        <f>I216/$G$779</f>
        <v>#DIV/0!</v>
      </c>
      <c r="K216" s="18"/>
      <c r="L216" s="18"/>
      <c r="M216" s="17"/>
      <c r="N216" s="17"/>
      <c r="O216" s="17"/>
      <c r="P216" s="18"/>
      <c r="Q216" s="18"/>
      <c r="R216" s="18"/>
      <c r="S216" s="18"/>
      <c r="T216" s="18"/>
      <c r="U216" s="18"/>
      <c r="V216" s="18"/>
      <c r="W216" s="18"/>
      <c r="X216" s="18"/>
    </row>
    <row r="217" spans="1:24" s="19" customFormat="1" ht="38.25" outlineLevel="1" x14ac:dyDescent="0.2">
      <c r="A217" s="523" t="s">
        <v>2473</v>
      </c>
      <c r="B217" s="533" t="str">
        <f>Composições!A1967</f>
        <v>PRÓPRIA</v>
      </c>
      <c r="C217" s="533" t="str">
        <f>Composições!B1967</f>
        <v>COMPOSIÇÃO 04 (ADAPTAÇÃO SINAPI 93201)</v>
      </c>
      <c r="D217" s="352" t="s">
        <v>1418</v>
      </c>
      <c r="E217" s="514" t="s">
        <v>128</v>
      </c>
      <c r="F217" s="528">
        <v>461.21</v>
      </c>
      <c r="G217" s="241">
        <f>Composições!G1967</f>
        <v>0</v>
      </c>
      <c r="H217" s="304">
        <f>ROUND(G217*(1+$F$780),2)</f>
        <v>0</v>
      </c>
      <c r="I217" s="304">
        <f t="shared" si="42"/>
        <v>0</v>
      </c>
      <c r="J217" s="349" t="e">
        <f>I217/$G$779</f>
        <v>#DIV/0!</v>
      </c>
      <c r="K217" s="18"/>
      <c r="L217" s="18"/>
      <c r="M217" s="18"/>
      <c r="N217" s="18"/>
      <c r="O217" s="18"/>
      <c r="P217" s="18"/>
      <c r="Q217" s="18"/>
      <c r="R217" s="18"/>
      <c r="S217" s="18"/>
      <c r="T217" s="18"/>
      <c r="U217" s="18"/>
      <c r="V217" s="18"/>
      <c r="W217" s="18"/>
      <c r="X217" s="18"/>
    </row>
    <row r="218" spans="1:24" s="19" customFormat="1" ht="39" outlineLevel="1" thickBot="1" x14ac:dyDescent="0.25">
      <c r="A218" s="523" t="s">
        <v>2474</v>
      </c>
      <c r="B218" s="526" t="s">
        <v>117</v>
      </c>
      <c r="C218" s="525" t="s">
        <v>286</v>
      </c>
      <c r="D218" s="352" t="s">
        <v>287</v>
      </c>
      <c r="E218" s="514" t="s">
        <v>108</v>
      </c>
      <c r="F218" s="528">
        <v>2.2599999999999998</v>
      </c>
      <c r="G218" s="675"/>
      <c r="H218" s="304">
        <f>ROUND(G218*(1+$F$780),2)</f>
        <v>0</v>
      </c>
      <c r="I218" s="304">
        <f t="shared" si="42"/>
        <v>0</v>
      </c>
      <c r="J218" s="349" t="e">
        <f>I218/$G$779</f>
        <v>#DIV/0!</v>
      </c>
      <c r="K218" s="18"/>
      <c r="L218" s="18"/>
      <c r="M218" s="18"/>
      <c r="N218" s="18"/>
      <c r="O218" s="18"/>
      <c r="P218" s="18"/>
      <c r="Q218" s="18"/>
      <c r="R218" s="18"/>
      <c r="S218" s="18"/>
      <c r="T218" s="18"/>
      <c r="U218" s="18"/>
      <c r="V218" s="18"/>
      <c r="W218" s="18"/>
      <c r="X218" s="18"/>
    </row>
    <row r="219" spans="1:24" s="19" customFormat="1" ht="15.75" thickBot="1" x14ac:dyDescent="0.25">
      <c r="A219" s="288">
        <v>6</v>
      </c>
      <c r="B219" s="289"/>
      <c r="C219" s="324"/>
      <c r="D219" s="291" t="s">
        <v>85</v>
      </c>
      <c r="E219" s="292">
        <f>SUM(E220,E225,E229,E241,E258,E260)</f>
        <v>0</v>
      </c>
      <c r="F219" s="292"/>
      <c r="G219" s="292"/>
      <c r="H219" s="292"/>
      <c r="I219" s="292"/>
      <c r="J219" s="293" t="e">
        <f>E219/$G$779</f>
        <v>#DIV/0!</v>
      </c>
      <c r="K219" s="18"/>
      <c r="L219" s="18"/>
      <c r="M219" s="18"/>
      <c r="N219" s="18"/>
      <c r="O219" s="18"/>
      <c r="P219" s="18"/>
      <c r="Q219" s="18"/>
      <c r="R219" s="18"/>
      <c r="S219" s="18"/>
      <c r="T219" s="18"/>
      <c r="U219" s="18"/>
      <c r="V219" s="18"/>
      <c r="W219" s="18"/>
      <c r="X219" s="18"/>
    </row>
    <row r="220" spans="1:24" s="19" customFormat="1" ht="12.75" outlineLevel="1" x14ac:dyDescent="0.2">
      <c r="A220" s="294" t="s">
        <v>40</v>
      </c>
      <c r="B220" s="295"/>
      <c r="C220" s="325"/>
      <c r="D220" s="326" t="s">
        <v>299</v>
      </c>
      <c r="E220" s="298">
        <f>SUM(I221:I224)</f>
        <v>0</v>
      </c>
      <c r="F220" s="299"/>
      <c r="G220" s="299"/>
      <c r="H220" s="299"/>
      <c r="I220" s="295"/>
      <c r="J220" s="300" t="e">
        <f>E220/$G$779</f>
        <v>#DIV/0!</v>
      </c>
      <c r="K220" s="18"/>
      <c r="L220" s="18"/>
      <c r="M220" s="18"/>
      <c r="N220" s="18"/>
      <c r="O220" s="18"/>
      <c r="P220" s="18"/>
      <c r="Q220" s="18"/>
      <c r="R220" s="18"/>
      <c r="S220" s="18"/>
      <c r="T220" s="18"/>
      <c r="U220" s="18"/>
      <c r="V220" s="18"/>
      <c r="W220" s="18"/>
      <c r="X220" s="18"/>
    </row>
    <row r="221" spans="1:24" s="19" customFormat="1" ht="51" outlineLevel="1" x14ac:dyDescent="0.2">
      <c r="A221" s="523" t="s">
        <v>41</v>
      </c>
      <c r="B221" s="525" t="s">
        <v>213</v>
      </c>
      <c r="C221" s="526" t="s">
        <v>1425</v>
      </c>
      <c r="D221" s="352" t="s">
        <v>1426</v>
      </c>
      <c r="E221" s="534" t="s">
        <v>1251</v>
      </c>
      <c r="F221" s="344">
        <v>18</v>
      </c>
      <c r="G221" s="236">
        <f>Composições!G153</f>
        <v>0</v>
      </c>
      <c r="H221" s="304">
        <f>ROUND(G221*(1+$F$780),2)</f>
        <v>0</v>
      </c>
      <c r="I221" s="304">
        <f t="shared" ref="I221:I224" si="43">ROUND(H221*F221,2)</f>
        <v>0</v>
      </c>
      <c r="J221" s="349" t="e">
        <f>I221/$G$779</f>
        <v>#DIV/0!</v>
      </c>
      <c r="K221" s="18"/>
      <c r="L221" s="18"/>
      <c r="M221" s="18"/>
      <c r="N221" s="18"/>
      <c r="O221" s="18"/>
      <c r="P221" s="18"/>
      <c r="Q221" s="18"/>
      <c r="R221" s="18"/>
      <c r="S221" s="18"/>
      <c r="T221" s="18"/>
      <c r="U221" s="18"/>
      <c r="V221" s="18"/>
      <c r="W221" s="18"/>
      <c r="X221" s="18"/>
    </row>
    <row r="222" spans="1:24" s="19" customFormat="1" ht="51" outlineLevel="1" x14ac:dyDescent="0.2">
      <c r="A222" s="523" t="s">
        <v>174</v>
      </c>
      <c r="B222" s="525" t="s">
        <v>213</v>
      </c>
      <c r="C222" s="526" t="s">
        <v>1427</v>
      </c>
      <c r="D222" s="352" t="s">
        <v>1428</v>
      </c>
      <c r="E222" s="534" t="s">
        <v>1429</v>
      </c>
      <c r="F222" s="344">
        <v>6</v>
      </c>
      <c r="G222" s="236">
        <f>Composições!G162</f>
        <v>0</v>
      </c>
      <c r="H222" s="304">
        <f>ROUND(G222*(1+$F$780),2)</f>
        <v>0</v>
      </c>
      <c r="I222" s="304">
        <f t="shared" si="43"/>
        <v>0</v>
      </c>
      <c r="J222" s="349" t="e">
        <f>I222/$G$779</f>
        <v>#DIV/0!</v>
      </c>
      <c r="K222" s="18"/>
      <c r="L222" s="18"/>
      <c r="M222" s="18"/>
      <c r="N222" s="18"/>
      <c r="O222" s="18"/>
      <c r="P222" s="18"/>
      <c r="Q222" s="18"/>
      <c r="R222" s="18"/>
      <c r="S222" s="18"/>
      <c r="T222" s="18"/>
      <c r="U222" s="18"/>
      <c r="V222" s="18"/>
      <c r="W222" s="18"/>
      <c r="X222" s="18"/>
    </row>
    <row r="223" spans="1:24" s="19" customFormat="1" ht="51" outlineLevel="1" x14ac:dyDescent="0.2">
      <c r="A223" s="523" t="s">
        <v>175</v>
      </c>
      <c r="B223" s="525" t="s">
        <v>213</v>
      </c>
      <c r="C223" s="526" t="s">
        <v>1430</v>
      </c>
      <c r="D223" s="352" t="s">
        <v>1431</v>
      </c>
      <c r="E223" s="534" t="s">
        <v>1251</v>
      </c>
      <c r="F223" s="344">
        <v>13</v>
      </c>
      <c r="G223" s="236">
        <f>Composições!G171</f>
        <v>0</v>
      </c>
      <c r="H223" s="304">
        <f>ROUND(G223*(1+$F$780),2)</f>
        <v>0</v>
      </c>
      <c r="I223" s="304">
        <f t="shared" si="43"/>
        <v>0</v>
      </c>
      <c r="J223" s="349" t="e">
        <f>I223/$G$779</f>
        <v>#DIV/0!</v>
      </c>
      <c r="K223" s="18"/>
      <c r="L223" s="18"/>
      <c r="M223" s="18"/>
      <c r="N223" s="18"/>
      <c r="O223" s="18"/>
      <c r="P223" s="18"/>
      <c r="Q223" s="18"/>
      <c r="R223" s="18"/>
      <c r="S223" s="18"/>
      <c r="T223" s="18"/>
      <c r="U223" s="18"/>
      <c r="V223" s="18"/>
      <c r="W223" s="18"/>
      <c r="X223" s="18"/>
    </row>
    <row r="224" spans="1:24" s="19" customFormat="1" ht="25.5" outlineLevel="1" x14ac:dyDescent="0.2">
      <c r="A224" s="523" t="s">
        <v>176</v>
      </c>
      <c r="B224" s="525" t="s">
        <v>213</v>
      </c>
      <c r="C224" s="526" t="s">
        <v>1432</v>
      </c>
      <c r="D224" s="352" t="s">
        <v>1433</v>
      </c>
      <c r="E224" s="534" t="s">
        <v>1421</v>
      </c>
      <c r="F224" s="344">
        <v>3.19</v>
      </c>
      <c r="G224" s="236">
        <f>Composições!G180</f>
        <v>0</v>
      </c>
      <c r="H224" s="304">
        <f>ROUND(G224*(1+$F$780),2)</f>
        <v>0</v>
      </c>
      <c r="I224" s="304">
        <f t="shared" si="43"/>
        <v>0</v>
      </c>
      <c r="J224" s="349" t="e">
        <f>I224/$G$779</f>
        <v>#DIV/0!</v>
      </c>
      <c r="K224" s="18"/>
      <c r="L224" s="18"/>
      <c r="M224" s="18"/>
      <c r="N224" s="18"/>
      <c r="O224" s="18"/>
      <c r="P224" s="18"/>
      <c r="Q224" s="18"/>
      <c r="R224" s="18"/>
      <c r="S224" s="18"/>
      <c r="T224" s="18"/>
      <c r="U224" s="18"/>
      <c r="V224" s="18"/>
      <c r="W224" s="18"/>
      <c r="X224" s="18"/>
    </row>
    <row r="225" spans="1:24" s="19" customFormat="1" ht="12.75" outlineLevel="1" x14ac:dyDescent="0.2">
      <c r="A225" s="318" t="s">
        <v>42</v>
      </c>
      <c r="B225" s="319"/>
      <c r="C225" s="516"/>
      <c r="D225" s="517" t="s">
        <v>300</v>
      </c>
      <c r="E225" s="321">
        <f>SUM(I226:I228)</f>
        <v>0</v>
      </c>
      <c r="F225" s="322"/>
      <c r="G225" s="322"/>
      <c r="H225" s="322"/>
      <c r="I225" s="319"/>
      <c r="J225" s="508" t="e">
        <f>E225/$G$779</f>
        <v>#DIV/0!</v>
      </c>
      <c r="K225" s="18"/>
      <c r="L225" s="18"/>
      <c r="M225" s="18"/>
      <c r="N225" s="18"/>
      <c r="O225" s="18"/>
      <c r="P225" s="18"/>
      <c r="Q225" s="18"/>
      <c r="R225" s="18"/>
      <c r="S225" s="18"/>
      <c r="T225" s="18"/>
      <c r="U225" s="18"/>
      <c r="V225" s="18"/>
      <c r="W225" s="18"/>
      <c r="X225" s="18"/>
    </row>
    <row r="226" spans="1:24" s="19" customFormat="1" ht="12.75" outlineLevel="1" x14ac:dyDescent="0.2">
      <c r="A226" s="523" t="s">
        <v>43</v>
      </c>
      <c r="B226" s="525" t="s">
        <v>117</v>
      </c>
      <c r="C226" s="526" t="s">
        <v>301</v>
      </c>
      <c r="D226" s="352" t="s">
        <v>302</v>
      </c>
      <c r="E226" s="534" t="s">
        <v>14</v>
      </c>
      <c r="F226" s="344">
        <v>20</v>
      </c>
      <c r="G226" s="674"/>
      <c r="H226" s="304">
        <f>ROUND(G226*(1+$F$780),2)</f>
        <v>0</v>
      </c>
      <c r="I226" s="304">
        <f t="shared" ref="I226:I228" si="44">ROUND(H226*F226,2)</f>
        <v>0</v>
      </c>
      <c r="J226" s="399" t="e">
        <f>I226/$G$779</f>
        <v>#DIV/0!</v>
      </c>
      <c r="K226" s="18"/>
      <c r="L226" s="18"/>
      <c r="M226" s="18"/>
      <c r="N226" s="18"/>
      <c r="O226" s="18"/>
      <c r="P226" s="18"/>
      <c r="Q226" s="18"/>
      <c r="R226" s="18"/>
      <c r="S226" s="18"/>
      <c r="T226" s="18"/>
      <c r="U226" s="18"/>
      <c r="V226" s="18"/>
      <c r="W226" s="18"/>
      <c r="X226" s="18"/>
    </row>
    <row r="227" spans="1:24" s="19" customFormat="1" ht="25.5" outlineLevel="1" x14ac:dyDescent="0.2">
      <c r="A227" s="523" t="s">
        <v>44</v>
      </c>
      <c r="B227" s="525" t="s">
        <v>117</v>
      </c>
      <c r="C227" s="526" t="s">
        <v>303</v>
      </c>
      <c r="D227" s="352" t="s">
        <v>304</v>
      </c>
      <c r="E227" s="534" t="s">
        <v>14</v>
      </c>
      <c r="F227" s="344">
        <v>6</v>
      </c>
      <c r="G227" s="674"/>
      <c r="H227" s="304">
        <f>ROUND(G227*(1+$F$780),2)</f>
        <v>0</v>
      </c>
      <c r="I227" s="304">
        <f t="shared" si="44"/>
        <v>0</v>
      </c>
      <c r="J227" s="349" t="e">
        <f>I227/$G$779</f>
        <v>#DIV/0!</v>
      </c>
      <c r="K227" s="18"/>
      <c r="L227" s="18"/>
      <c r="M227" s="18"/>
      <c r="N227" s="18"/>
      <c r="O227" s="18"/>
      <c r="P227" s="18"/>
      <c r="Q227" s="18"/>
      <c r="R227" s="18"/>
      <c r="S227" s="18"/>
      <c r="T227" s="18"/>
      <c r="U227" s="18"/>
      <c r="V227" s="18"/>
      <c r="W227" s="18"/>
      <c r="X227" s="18"/>
    </row>
    <row r="228" spans="1:24" s="19" customFormat="1" ht="25.5" outlineLevel="1" x14ac:dyDescent="0.2">
      <c r="A228" s="523" t="s">
        <v>45</v>
      </c>
      <c r="B228" s="525" t="s">
        <v>213</v>
      </c>
      <c r="C228" s="526" t="s">
        <v>305</v>
      </c>
      <c r="D228" s="352" t="s">
        <v>1434</v>
      </c>
      <c r="E228" s="534" t="s">
        <v>1421</v>
      </c>
      <c r="F228" s="409">
        <v>13.32</v>
      </c>
      <c r="G228" s="236">
        <f>Composições!G190</f>
        <v>0</v>
      </c>
      <c r="H228" s="304">
        <f>ROUND(G228*(1+$F$780),2)</f>
        <v>0</v>
      </c>
      <c r="I228" s="304">
        <f t="shared" si="44"/>
        <v>0</v>
      </c>
      <c r="J228" s="353" t="e">
        <f>I228/$G$779</f>
        <v>#DIV/0!</v>
      </c>
      <c r="K228" s="18"/>
      <c r="L228" s="18"/>
      <c r="M228" s="18"/>
      <c r="N228" s="18"/>
      <c r="O228" s="18"/>
      <c r="P228" s="18"/>
      <c r="Q228" s="18"/>
      <c r="R228" s="18"/>
      <c r="S228" s="18"/>
      <c r="T228" s="18"/>
      <c r="U228" s="18"/>
      <c r="V228" s="18"/>
      <c r="W228" s="18"/>
      <c r="X228" s="18"/>
    </row>
    <row r="229" spans="1:24" s="19" customFormat="1" ht="12.75" outlineLevel="1" x14ac:dyDescent="0.2">
      <c r="A229" s="318" t="s">
        <v>46</v>
      </c>
      <c r="B229" s="319"/>
      <c r="C229" s="516"/>
      <c r="D229" s="517" t="s">
        <v>306</v>
      </c>
      <c r="E229" s="321">
        <f>SUM(I230:I240)</f>
        <v>0</v>
      </c>
      <c r="F229" s="322"/>
      <c r="G229" s="322"/>
      <c r="H229" s="322"/>
      <c r="I229" s="319"/>
      <c r="J229" s="323" t="e">
        <f>E229/$G$779</f>
        <v>#DIV/0!</v>
      </c>
      <c r="K229" s="18"/>
      <c r="L229" s="18"/>
      <c r="M229" s="18"/>
      <c r="N229" s="18"/>
      <c r="O229" s="18"/>
      <c r="P229" s="18"/>
      <c r="Q229" s="18"/>
      <c r="R229" s="18"/>
      <c r="S229" s="18"/>
      <c r="T229" s="18"/>
      <c r="U229" s="18"/>
      <c r="V229" s="18"/>
      <c r="W229" s="18"/>
      <c r="X229" s="18"/>
    </row>
    <row r="230" spans="1:24" s="19" customFormat="1" ht="38.25" outlineLevel="1" x14ac:dyDescent="0.2">
      <c r="A230" s="523" t="s">
        <v>47</v>
      </c>
      <c r="B230" s="525" t="s">
        <v>213</v>
      </c>
      <c r="C230" s="526" t="s">
        <v>1435</v>
      </c>
      <c r="D230" s="352" t="s">
        <v>1436</v>
      </c>
      <c r="E230" s="534" t="s">
        <v>1421</v>
      </c>
      <c r="F230" s="344">
        <v>4.2</v>
      </c>
      <c r="G230" s="236">
        <f>Composições!G198</f>
        <v>0</v>
      </c>
      <c r="H230" s="304">
        <f t="shared" ref="H230:H240" si="45">ROUND(G230*(1+$F$780),2)</f>
        <v>0</v>
      </c>
      <c r="I230" s="304">
        <f t="shared" ref="I230:I240" si="46">ROUND(H230*F230,2)</f>
        <v>0</v>
      </c>
      <c r="J230" s="349" t="e">
        <f t="shared" ref="J230:J257" si="47">I230/$G$779</f>
        <v>#DIV/0!</v>
      </c>
      <c r="K230" s="18"/>
      <c r="L230" s="18"/>
      <c r="M230" s="18"/>
      <c r="N230" s="18"/>
      <c r="O230" s="18"/>
      <c r="P230" s="18"/>
      <c r="Q230" s="18"/>
      <c r="R230" s="18"/>
      <c r="S230" s="18"/>
      <c r="T230" s="18"/>
      <c r="U230" s="18"/>
      <c r="V230" s="18"/>
      <c r="W230" s="18"/>
      <c r="X230" s="18"/>
    </row>
    <row r="231" spans="1:24" s="19" customFormat="1" ht="38.25" outlineLevel="1" x14ac:dyDescent="0.2">
      <c r="A231" s="523" t="s">
        <v>206</v>
      </c>
      <c r="B231" s="525" t="s">
        <v>213</v>
      </c>
      <c r="C231" s="526" t="s">
        <v>1437</v>
      </c>
      <c r="D231" s="352" t="s">
        <v>1438</v>
      </c>
      <c r="E231" s="534" t="s">
        <v>1421</v>
      </c>
      <c r="F231" s="344">
        <v>3.78</v>
      </c>
      <c r="G231" s="236">
        <f>Composições!G209</f>
        <v>0</v>
      </c>
      <c r="H231" s="304">
        <f t="shared" si="45"/>
        <v>0</v>
      </c>
      <c r="I231" s="304">
        <f t="shared" si="46"/>
        <v>0</v>
      </c>
      <c r="J231" s="349" t="e">
        <f t="shared" si="47"/>
        <v>#DIV/0!</v>
      </c>
      <c r="K231" s="18"/>
      <c r="L231" s="18"/>
      <c r="M231" s="18"/>
      <c r="N231" s="18"/>
      <c r="O231" s="18"/>
      <c r="P231" s="18"/>
      <c r="Q231" s="18"/>
      <c r="R231" s="18"/>
      <c r="S231" s="18"/>
      <c r="T231" s="18"/>
      <c r="U231" s="18"/>
      <c r="V231" s="18"/>
      <c r="W231" s="18"/>
      <c r="X231" s="18"/>
    </row>
    <row r="232" spans="1:24" s="19" customFormat="1" ht="38.25" outlineLevel="1" x14ac:dyDescent="0.2">
      <c r="A232" s="523" t="s">
        <v>207</v>
      </c>
      <c r="B232" s="525" t="s">
        <v>213</v>
      </c>
      <c r="C232" s="526" t="s">
        <v>1439</v>
      </c>
      <c r="D232" s="352" t="s">
        <v>1440</v>
      </c>
      <c r="E232" s="534" t="s">
        <v>1441</v>
      </c>
      <c r="F232" s="344">
        <v>9.4499999999999993</v>
      </c>
      <c r="G232" s="236">
        <f>Composições!G220</f>
        <v>0</v>
      </c>
      <c r="H232" s="304">
        <f t="shared" si="45"/>
        <v>0</v>
      </c>
      <c r="I232" s="304">
        <f t="shared" si="46"/>
        <v>0</v>
      </c>
      <c r="J232" s="349" t="e">
        <f t="shared" si="47"/>
        <v>#DIV/0!</v>
      </c>
      <c r="K232" s="18"/>
      <c r="L232" s="18"/>
      <c r="M232" s="18"/>
      <c r="N232" s="18"/>
      <c r="O232" s="18"/>
      <c r="P232" s="18"/>
      <c r="Q232" s="18"/>
      <c r="R232" s="18"/>
      <c r="S232" s="18"/>
      <c r="T232" s="18"/>
      <c r="U232" s="18"/>
      <c r="V232" s="18"/>
      <c r="W232" s="18"/>
      <c r="X232" s="18"/>
    </row>
    <row r="233" spans="1:24" s="19" customFormat="1" ht="38.25" outlineLevel="1" x14ac:dyDescent="0.2">
      <c r="A233" s="523" t="s">
        <v>208</v>
      </c>
      <c r="B233" s="525" t="s">
        <v>213</v>
      </c>
      <c r="C233" s="526" t="s">
        <v>1442</v>
      </c>
      <c r="D233" s="352" t="s">
        <v>1443</v>
      </c>
      <c r="E233" s="534" t="s">
        <v>1441</v>
      </c>
      <c r="F233" s="344">
        <v>15.84</v>
      </c>
      <c r="G233" s="236">
        <f>Composições!G231</f>
        <v>0</v>
      </c>
      <c r="H233" s="304">
        <f t="shared" si="45"/>
        <v>0</v>
      </c>
      <c r="I233" s="304">
        <f t="shared" si="46"/>
        <v>0</v>
      </c>
      <c r="J233" s="349" t="e">
        <f t="shared" si="47"/>
        <v>#DIV/0!</v>
      </c>
      <c r="K233" s="18"/>
      <c r="L233" s="18"/>
      <c r="M233" s="18"/>
      <c r="N233" s="18"/>
      <c r="O233" s="18"/>
      <c r="P233" s="18"/>
      <c r="Q233" s="18"/>
      <c r="R233" s="18"/>
      <c r="S233" s="18"/>
      <c r="T233" s="18"/>
      <c r="U233" s="18"/>
      <c r="V233" s="18"/>
      <c r="W233" s="18"/>
      <c r="X233" s="18"/>
    </row>
    <row r="234" spans="1:24" s="19" customFormat="1" ht="38.25" outlineLevel="1" x14ac:dyDescent="0.2">
      <c r="A234" s="523" t="s">
        <v>209</v>
      </c>
      <c r="B234" s="525" t="s">
        <v>213</v>
      </c>
      <c r="C234" s="526" t="s">
        <v>1444</v>
      </c>
      <c r="D234" s="352" t="s">
        <v>1445</v>
      </c>
      <c r="E234" s="534" t="s">
        <v>1441</v>
      </c>
      <c r="F234" s="344">
        <v>9.24</v>
      </c>
      <c r="G234" s="236">
        <f>Composições!G242</f>
        <v>0</v>
      </c>
      <c r="H234" s="304">
        <f t="shared" si="45"/>
        <v>0</v>
      </c>
      <c r="I234" s="304">
        <f t="shared" si="46"/>
        <v>0</v>
      </c>
      <c r="J234" s="349" t="e">
        <f t="shared" si="47"/>
        <v>#DIV/0!</v>
      </c>
      <c r="K234" s="18"/>
      <c r="L234" s="18"/>
      <c r="M234" s="18"/>
      <c r="N234" s="18"/>
      <c r="O234" s="18"/>
      <c r="P234" s="18"/>
      <c r="Q234" s="18"/>
      <c r="R234" s="18"/>
      <c r="S234" s="18"/>
      <c r="T234" s="18"/>
      <c r="U234" s="18"/>
      <c r="V234" s="18"/>
      <c r="W234" s="18"/>
      <c r="X234" s="18"/>
    </row>
    <row r="235" spans="1:24" s="19" customFormat="1" ht="38.25" outlineLevel="1" x14ac:dyDescent="0.2">
      <c r="A235" s="523" t="s">
        <v>2187</v>
      </c>
      <c r="B235" s="525" t="s">
        <v>213</v>
      </c>
      <c r="C235" s="526" t="s">
        <v>1446</v>
      </c>
      <c r="D235" s="352" t="s">
        <v>1447</v>
      </c>
      <c r="E235" s="534" t="s">
        <v>1421</v>
      </c>
      <c r="F235" s="344">
        <v>82.37</v>
      </c>
      <c r="G235" s="236">
        <f>Composições!G253</f>
        <v>0</v>
      </c>
      <c r="H235" s="304">
        <f t="shared" si="45"/>
        <v>0</v>
      </c>
      <c r="I235" s="304">
        <f t="shared" si="46"/>
        <v>0</v>
      </c>
      <c r="J235" s="349" t="e">
        <f t="shared" si="47"/>
        <v>#DIV/0!</v>
      </c>
      <c r="K235" s="18"/>
      <c r="L235" s="18"/>
      <c r="M235" s="18"/>
      <c r="N235" s="18"/>
      <c r="O235" s="18"/>
      <c r="P235" s="18"/>
      <c r="Q235" s="18"/>
      <c r="R235" s="18"/>
      <c r="S235" s="18"/>
      <c r="T235" s="18"/>
      <c r="U235" s="18"/>
      <c r="V235" s="18"/>
      <c r="W235" s="18"/>
      <c r="X235" s="18"/>
    </row>
    <row r="236" spans="1:24" s="19" customFormat="1" ht="38.25" outlineLevel="1" x14ac:dyDescent="0.2">
      <c r="A236" s="523" t="s">
        <v>2188</v>
      </c>
      <c r="B236" s="525" t="s">
        <v>213</v>
      </c>
      <c r="C236" s="526" t="s">
        <v>1448</v>
      </c>
      <c r="D236" s="352" t="s">
        <v>1449</v>
      </c>
      <c r="E236" s="534" t="s">
        <v>1421</v>
      </c>
      <c r="F236" s="344">
        <v>47.88</v>
      </c>
      <c r="G236" s="236">
        <f>Composições!G264</f>
        <v>0</v>
      </c>
      <c r="H236" s="304">
        <f t="shared" si="45"/>
        <v>0</v>
      </c>
      <c r="I236" s="304">
        <f t="shared" si="46"/>
        <v>0</v>
      </c>
      <c r="J236" s="349" t="e">
        <f t="shared" si="47"/>
        <v>#DIV/0!</v>
      </c>
      <c r="K236" s="18"/>
      <c r="L236" s="18"/>
      <c r="M236" s="18"/>
      <c r="N236" s="18"/>
      <c r="O236" s="18"/>
      <c r="P236" s="18"/>
      <c r="Q236" s="18"/>
      <c r="R236" s="18"/>
      <c r="S236" s="18"/>
      <c r="T236" s="18"/>
      <c r="U236" s="18"/>
      <c r="V236" s="18"/>
      <c r="W236" s="18"/>
      <c r="X236" s="18"/>
    </row>
    <row r="237" spans="1:24" s="19" customFormat="1" ht="38.25" outlineLevel="1" x14ac:dyDescent="0.2">
      <c r="A237" s="523" t="s">
        <v>2189</v>
      </c>
      <c r="B237" s="525" t="s">
        <v>213</v>
      </c>
      <c r="C237" s="526" t="s">
        <v>1450</v>
      </c>
      <c r="D237" s="352" t="s">
        <v>1451</v>
      </c>
      <c r="E237" s="534" t="s">
        <v>1421</v>
      </c>
      <c r="F237" s="344">
        <v>5.99</v>
      </c>
      <c r="G237" s="236">
        <f>Composições!G275</f>
        <v>0</v>
      </c>
      <c r="H237" s="304">
        <f t="shared" si="45"/>
        <v>0</v>
      </c>
      <c r="I237" s="304">
        <f t="shared" si="46"/>
        <v>0</v>
      </c>
      <c r="J237" s="349" t="e">
        <f t="shared" si="47"/>
        <v>#DIV/0!</v>
      </c>
      <c r="K237" s="18"/>
      <c r="L237" s="18"/>
      <c r="M237" s="18"/>
      <c r="N237" s="18"/>
      <c r="O237" s="18"/>
      <c r="P237" s="18"/>
      <c r="Q237" s="18"/>
      <c r="R237" s="18"/>
      <c r="S237" s="18"/>
      <c r="T237" s="18"/>
      <c r="U237" s="18"/>
      <c r="V237" s="18"/>
      <c r="W237" s="18"/>
      <c r="X237" s="18"/>
    </row>
    <row r="238" spans="1:24" s="19" customFormat="1" ht="38.25" outlineLevel="1" x14ac:dyDescent="0.2">
      <c r="A238" s="523" t="s">
        <v>2190</v>
      </c>
      <c r="B238" s="525" t="s">
        <v>213</v>
      </c>
      <c r="C238" s="526" t="s">
        <v>1452</v>
      </c>
      <c r="D238" s="352" t="s">
        <v>1453</v>
      </c>
      <c r="E238" s="534" t="s">
        <v>1441</v>
      </c>
      <c r="F238" s="344">
        <v>3.3</v>
      </c>
      <c r="G238" s="236">
        <f>Composições!G286</f>
        <v>0</v>
      </c>
      <c r="H238" s="304">
        <f t="shared" si="45"/>
        <v>0</v>
      </c>
      <c r="I238" s="304">
        <f t="shared" si="46"/>
        <v>0</v>
      </c>
      <c r="J238" s="349" t="e">
        <f t="shared" si="47"/>
        <v>#DIV/0!</v>
      </c>
      <c r="K238" s="18"/>
      <c r="L238" s="18"/>
      <c r="M238" s="18"/>
      <c r="N238" s="18"/>
      <c r="O238" s="18"/>
      <c r="P238" s="18"/>
      <c r="Q238" s="18"/>
      <c r="R238" s="18"/>
      <c r="S238" s="18"/>
      <c r="T238" s="18"/>
      <c r="U238" s="18"/>
      <c r="V238" s="18"/>
      <c r="W238" s="18"/>
      <c r="X238" s="18"/>
    </row>
    <row r="239" spans="1:24" s="19" customFormat="1" ht="25.5" outlineLevel="1" x14ac:dyDescent="0.2">
      <c r="A239" s="523" t="s">
        <v>2191</v>
      </c>
      <c r="B239" s="525" t="s">
        <v>213</v>
      </c>
      <c r="C239" s="526" t="s">
        <v>1454</v>
      </c>
      <c r="D239" s="352" t="s">
        <v>1455</v>
      </c>
      <c r="E239" s="534" t="s">
        <v>1421</v>
      </c>
      <c r="F239" s="344">
        <v>4.03</v>
      </c>
      <c r="G239" s="236">
        <f>Composições!G297</f>
        <v>0</v>
      </c>
      <c r="H239" s="304">
        <f t="shared" si="45"/>
        <v>0</v>
      </c>
      <c r="I239" s="304">
        <f t="shared" si="46"/>
        <v>0</v>
      </c>
      <c r="J239" s="349" t="e">
        <f t="shared" si="47"/>
        <v>#DIV/0!</v>
      </c>
      <c r="K239" s="18"/>
      <c r="L239" s="18"/>
      <c r="M239" s="18"/>
      <c r="N239" s="18"/>
      <c r="O239" s="18"/>
      <c r="P239" s="18"/>
      <c r="Q239" s="18"/>
      <c r="R239" s="18"/>
      <c r="S239" s="18"/>
      <c r="T239" s="18"/>
      <c r="U239" s="18"/>
      <c r="V239" s="18"/>
      <c r="W239" s="18"/>
      <c r="X239" s="18"/>
    </row>
    <row r="240" spans="1:24" s="19" customFormat="1" ht="25.5" outlineLevel="1" x14ac:dyDescent="0.2">
      <c r="A240" s="523" t="s">
        <v>2192</v>
      </c>
      <c r="B240" s="525" t="s">
        <v>213</v>
      </c>
      <c r="C240" s="526" t="s">
        <v>1456</v>
      </c>
      <c r="D240" s="352" t="s">
        <v>1457</v>
      </c>
      <c r="E240" s="534" t="s">
        <v>1421</v>
      </c>
      <c r="F240" s="344">
        <v>4.08</v>
      </c>
      <c r="G240" s="236">
        <f>Composições!G308</f>
        <v>0</v>
      </c>
      <c r="H240" s="304">
        <f t="shared" si="45"/>
        <v>0</v>
      </c>
      <c r="I240" s="304">
        <f t="shared" si="46"/>
        <v>0</v>
      </c>
      <c r="J240" s="349" t="e">
        <f t="shared" si="47"/>
        <v>#DIV/0!</v>
      </c>
      <c r="K240" s="18"/>
      <c r="L240" s="18"/>
      <c r="M240" s="18"/>
      <c r="N240" s="18"/>
      <c r="O240" s="18"/>
      <c r="P240" s="18"/>
      <c r="Q240" s="18"/>
      <c r="R240" s="18"/>
      <c r="S240" s="18"/>
      <c r="T240" s="18"/>
      <c r="U240" s="18"/>
      <c r="V240" s="18"/>
      <c r="W240" s="18"/>
      <c r="X240" s="18"/>
    </row>
    <row r="241" spans="1:24" s="19" customFormat="1" ht="12.75" outlineLevel="1" x14ac:dyDescent="0.2">
      <c r="A241" s="318" t="s">
        <v>178</v>
      </c>
      <c r="B241" s="319"/>
      <c r="C241" s="516"/>
      <c r="D241" s="517" t="s">
        <v>307</v>
      </c>
      <c r="E241" s="321">
        <f>SUM(I242:I257)</f>
        <v>0</v>
      </c>
      <c r="F241" s="322"/>
      <c r="G241" s="322"/>
      <c r="H241" s="322"/>
      <c r="I241" s="319"/>
      <c r="J241" s="323" t="e">
        <f t="shared" si="47"/>
        <v>#DIV/0!</v>
      </c>
      <c r="K241" s="18"/>
      <c r="L241" s="18"/>
      <c r="M241" s="18"/>
      <c r="N241" s="18"/>
      <c r="O241" s="18"/>
      <c r="P241" s="18"/>
      <c r="Q241" s="18"/>
      <c r="R241" s="18"/>
      <c r="S241" s="18"/>
      <c r="T241" s="18"/>
      <c r="U241" s="18"/>
      <c r="V241" s="18"/>
      <c r="W241" s="18"/>
      <c r="X241" s="18"/>
    </row>
    <row r="242" spans="1:24" s="19" customFormat="1" ht="25.5" outlineLevel="1" x14ac:dyDescent="0.2">
      <c r="A242" s="523" t="s">
        <v>179</v>
      </c>
      <c r="B242" s="525" t="s">
        <v>213</v>
      </c>
      <c r="C242" s="526" t="s">
        <v>1458</v>
      </c>
      <c r="D242" s="352" t="s">
        <v>1459</v>
      </c>
      <c r="E242" s="534" t="s">
        <v>1421</v>
      </c>
      <c r="F242" s="344">
        <v>5.46</v>
      </c>
      <c r="G242" s="236">
        <f>Composições!G319</f>
        <v>0</v>
      </c>
      <c r="H242" s="304">
        <f t="shared" ref="H242:H257" si="48">ROUND(G242*(1+$F$780),2)</f>
        <v>0</v>
      </c>
      <c r="I242" s="304">
        <f t="shared" ref="I242:I257" si="49">ROUND(H242*F242,2)</f>
        <v>0</v>
      </c>
      <c r="J242" s="349" t="e">
        <f t="shared" si="47"/>
        <v>#DIV/0!</v>
      </c>
      <c r="K242" s="18"/>
      <c r="L242" s="18"/>
      <c r="M242" s="18"/>
      <c r="N242" s="18"/>
      <c r="O242" s="18"/>
      <c r="P242" s="18"/>
      <c r="Q242" s="18"/>
      <c r="R242" s="18"/>
      <c r="S242" s="18"/>
      <c r="T242" s="18"/>
      <c r="U242" s="18"/>
      <c r="V242" s="18"/>
      <c r="W242" s="18"/>
      <c r="X242" s="18"/>
    </row>
    <row r="243" spans="1:24" s="19" customFormat="1" ht="25.5" outlineLevel="1" x14ac:dyDescent="0.2">
      <c r="A243" s="523" t="s">
        <v>210</v>
      </c>
      <c r="B243" s="525" t="s">
        <v>213</v>
      </c>
      <c r="C243" s="526" t="s">
        <v>1460</v>
      </c>
      <c r="D243" s="352" t="s">
        <v>1461</v>
      </c>
      <c r="E243" s="534" t="s">
        <v>1441</v>
      </c>
      <c r="F243" s="344">
        <v>6.3</v>
      </c>
      <c r="G243" s="236">
        <f>Composições!G329</f>
        <v>0</v>
      </c>
      <c r="H243" s="304">
        <f t="shared" si="48"/>
        <v>0</v>
      </c>
      <c r="I243" s="304">
        <f t="shared" si="49"/>
        <v>0</v>
      </c>
      <c r="J243" s="349" t="e">
        <f t="shared" si="47"/>
        <v>#DIV/0!</v>
      </c>
      <c r="K243" s="18"/>
      <c r="L243" s="18"/>
      <c r="M243" s="18"/>
      <c r="N243" s="18"/>
      <c r="O243" s="18"/>
      <c r="P243" s="18"/>
      <c r="Q243" s="18"/>
      <c r="R243" s="18"/>
      <c r="S243" s="18"/>
      <c r="T243" s="18"/>
      <c r="U243" s="18"/>
      <c r="V243" s="18"/>
      <c r="W243" s="18"/>
      <c r="X243" s="18"/>
    </row>
    <row r="244" spans="1:24" s="19" customFormat="1" ht="25.5" outlineLevel="1" x14ac:dyDescent="0.2">
      <c r="A244" s="523" t="s">
        <v>423</v>
      </c>
      <c r="B244" s="525" t="s">
        <v>213</v>
      </c>
      <c r="C244" s="526" t="s">
        <v>1462</v>
      </c>
      <c r="D244" s="352" t="s">
        <v>1463</v>
      </c>
      <c r="E244" s="534" t="s">
        <v>1421</v>
      </c>
      <c r="F244" s="344">
        <v>5.74</v>
      </c>
      <c r="G244" s="236">
        <f>Composições!G339</f>
        <v>0</v>
      </c>
      <c r="H244" s="304">
        <f t="shared" si="48"/>
        <v>0</v>
      </c>
      <c r="I244" s="304">
        <f t="shared" si="49"/>
        <v>0</v>
      </c>
      <c r="J244" s="349" t="e">
        <f t="shared" si="47"/>
        <v>#DIV/0!</v>
      </c>
      <c r="K244" s="18"/>
      <c r="L244" s="18"/>
      <c r="M244" s="18"/>
      <c r="N244" s="18"/>
      <c r="O244" s="18"/>
      <c r="P244" s="18"/>
      <c r="Q244" s="18"/>
      <c r="R244" s="18"/>
      <c r="S244" s="18"/>
      <c r="T244" s="18"/>
      <c r="U244" s="18"/>
      <c r="V244" s="18"/>
      <c r="W244" s="18"/>
      <c r="X244" s="18"/>
    </row>
    <row r="245" spans="1:24" s="19" customFormat="1" ht="25.5" outlineLevel="1" x14ac:dyDescent="0.2">
      <c r="A245" s="523" t="s">
        <v>424</v>
      </c>
      <c r="B245" s="525" t="s">
        <v>213</v>
      </c>
      <c r="C245" s="526" t="s">
        <v>1464</v>
      </c>
      <c r="D245" s="352" t="s">
        <v>1465</v>
      </c>
      <c r="E245" s="534" t="s">
        <v>1421</v>
      </c>
      <c r="F245" s="344">
        <v>20.72</v>
      </c>
      <c r="G245" s="236">
        <f>Composições!G349</f>
        <v>0</v>
      </c>
      <c r="H245" s="304">
        <f t="shared" si="48"/>
        <v>0</v>
      </c>
      <c r="I245" s="304">
        <f t="shared" si="49"/>
        <v>0</v>
      </c>
      <c r="J245" s="349" t="e">
        <f t="shared" si="47"/>
        <v>#DIV/0!</v>
      </c>
      <c r="K245" s="18"/>
      <c r="L245" s="18"/>
      <c r="M245" s="18"/>
      <c r="N245" s="18"/>
      <c r="O245" s="18"/>
      <c r="P245" s="18"/>
      <c r="Q245" s="18"/>
      <c r="R245" s="18"/>
      <c r="S245" s="18"/>
      <c r="T245" s="18"/>
      <c r="U245" s="18"/>
      <c r="V245" s="18"/>
      <c r="W245" s="18"/>
      <c r="X245" s="18"/>
    </row>
    <row r="246" spans="1:24" s="19" customFormat="1" ht="25.5" outlineLevel="1" x14ac:dyDescent="0.2">
      <c r="A246" s="523" t="s">
        <v>425</v>
      </c>
      <c r="B246" s="525" t="s">
        <v>213</v>
      </c>
      <c r="C246" s="526" t="s">
        <v>1466</v>
      </c>
      <c r="D246" s="352" t="s">
        <v>1467</v>
      </c>
      <c r="E246" s="534" t="s">
        <v>1441</v>
      </c>
      <c r="F246" s="344">
        <v>19.43</v>
      </c>
      <c r="G246" s="236">
        <f>Composições!G359</f>
        <v>0</v>
      </c>
      <c r="H246" s="304">
        <f t="shared" si="48"/>
        <v>0</v>
      </c>
      <c r="I246" s="304">
        <f t="shared" si="49"/>
        <v>0</v>
      </c>
      <c r="J246" s="349" t="e">
        <f t="shared" si="47"/>
        <v>#DIV/0!</v>
      </c>
      <c r="K246" s="18"/>
      <c r="L246" s="18"/>
      <c r="M246" s="18"/>
      <c r="N246" s="18"/>
      <c r="O246" s="18"/>
      <c r="P246" s="18"/>
      <c r="Q246" s="18"/>
      <c r="R246" s="18"/>
      <c r="S246" s="18"/>
      <c r="T246" s="18"/>
      <c r="U246" s="18"/>
      <c r="V246" s="18"/>
      <c r="W246" s="18"/>
      <c r="X246" s="18"/>
    </row>
    <row r="247" spans="1:24" s="19" customFormat="1" ht="25.5" outlineLevel="1" x14ac:dyDescent="0.2">
      <c r="A247" s="523" t="s">
        <v>426</v>
      </c>
      <c r="B247" s="525" t="s">
        <v>213</v>
      </c>
      <c r="C247" s="526" t="s">
        <v>1468</v>
      </c>
      <c r="D247" s="352" t="s">
        <v>2212</v>
      </c>
      <c r="E247" s="534" t="s">
        <v>1421</v>
      </c>
      <c r="F247" s="344">
        <v>4.2</v>
      </c>
      <c r="G247" s="236">
        <f>Composições!G369</f>
        <v>0</v>
      </c>
      <c r="H247" s="304">
        <f t="shared" si="48"/>
        <v>0</v>
      </c>
      <c r="I247" s="304">
        <f t="shared" si="49"/>
        <v>0</v>
      </c>
      <c r="J247" s="349" t="e">
        <f t="shared" si="47"/>
        <v>#DIV/0!</v>
      </c>
      <c r="K247" s="18"/>
      <c r="L247" s="18"/>
      <c r="M247" s="18"/>
      <c r="N247" s="18"/>
      <c r="O247" s="18"/>
      <c r="P247" s="18"/>
      <c r="Q247" s="18"/>
      <c r="R247" s="18"/>
      <c r="S247" s="18"/>
      <c r="T247" s="18"/>
      <c r="U247" s="18"/>
      <c r="V247" s="18"/>
      <c r="W247" s="18"/>
      <c r="X247" s="18"/>
    </row>
    <row r="248" spans="1:24" s="19" customFormat="1" ht="25.5" outlineLevel="1" x14ac:dyDescent="0.2">
      <c r="A248" s="523" t="s">
        <v>427</v>
      </c>
      <c r="B248" s="525" t="s">
        <v>213</v>
      </c>
      <c r="C248" s="526" t="s">
        <v>1469</v>
      </c>
      <c r="D248" s="352" t="s">
        <v>1470</v>
      </c>
      <c r="E248" s="534" t="s">
        <v>1441</v>
      </c>
      <c r="F248" s="344">
        <v>19.32</v>
      </c>
      <c r="G248" s="236">
        <f>Composições!G379</f>
        <v>0</v>
      </c>
      <c r="H248" s="304">
        <f t="shared" si="48"/>
        <v>0</v>
      </c>
      <c r="I248" s="304">
        <f t="shared" si="49"/>
        <v>0</v>
      </c>
      <c r="J248" s="349" t="e">
        <f t="shared" si="47"/>
        <v>#DIV/0!</v>
      </c>
      <c r="K248" s="18"/>
      <c r="L248" s="18"/>
      <c r="M248" s="18"/>
      <c r="N248" s="18"/>
      <c r="O248" s="18"/>
      <c r="P248" s="18"/>
      <c r="Q248" s="18"/>
      <c r="R248" s="18"/>
      <c r="S248" s="18"/>
      <c r="T248" s="18"/>
      <c r="U248" s="18"/>
      <c r="V248" s="18"/>
      <c r="W248" s="18"/>
      <c r="X248" s="18"/>
    </row>
    <row r="249" spans="1:24" s="19" customFormat="1" ht="25.5" outlineLevel="1" x14ac:dyDescent="0.2">
      <c r="A249" s="523" t="s">
        <v>428</v>
      </c>
      <c r="B249" s="525" t="s">
        <v>213</v>
      </c>
      <c r="C249" s="526" t="s">
        <v>1471</v>
      </c>
      <c r="D249" s="352" t="s">
        <v>1472</v>
      </c>
      <c r="E249" s="534" t="s">
        <v>1421</v>
      </c>
      <c r="F249" s="344">
        <v>20.3</v>
      </c>
      <c r="G249" s="236">
        <f>Composições!G389</f>
        <v>0</v>
      </c>
      <c r="H249" s="304">
        <f t="shared" si="48"/>
        <v>0</v>
      </c>
      <c r="I249" s="304">
        <f t="shared" si="49"/>
        <v>0</v>
      </c>
      <c r="J249" s="349" t="e">
        <f t="shared" si="47"/>
        <v>#DIV/0!</v>
      </c>
      <c r="K249" s="18"/>
      <c r="L249" s="18"/>
      <c r="M249" s="18"/>
      <c r="N249" s="18"/>
      <c r="O249" s="18"/>
      <c r="P249" s="18"/>
      <c r="Q249" s="18"/>
      <c r="R249" s="18"/>
      <c r="S249" s="18"/>
      <c r="T249" s="18"/>
      <c r="U249" s="18"/>
      <c r="V249" s="18"/>
      <c r="W249" s="18"/>
      <c r="X249" s="18"/>
    </row>
    <row r="250" spans="1:24" s="19" customFormat="1" ht="25.5" outlineLevel="1" x14ac:dyDescent="0.2">
      <c r="A250" s="523" t="s">
        <v>429</v>
      </c>
      <c r="B250" s="525" t="s">
        <v>213</v>
      </c>
      <c r="C250" s="526" t="s">
        <v>1473</v>
      </c>
      <c r="D250" s="352" t="s">
        <v>1474</v>
      </c>
      <c r="E250" s="534" t="s">
        <v>1421</v>
      </c>
      <c r="F250" s="344">
        <v>117.81</v>
      </c>
      <c r="G250" s="236">
        <f>Composições!G399</f>
        <v>0</v>
      </c>
      <c r="H250" s="304">
        <f t="shared" si="48"/>
        <v>0</v>
      </c>
      <c r="I250" s="304">
        <f t="shared" si="49"/>
        <v>0</v>
      </c>
      <c r="J250" s="349" t="e">
        <f t="shared" si="47"/>
        <v>#DIV/0!</v>
      </c>
      <c r="K250" s="18"/>
      <c r="L250" s="18"/>
      <c r="M250" s="18"/>
      <c r="N250" s="18"/>
      <c r="O250" s="18"/>
      <c r="P250" s="18"/>
      <c r="Q250" s="18"/>
      <c r="R250" s="18"/>
      <c r="S250" s="18"/>
      <c r="T250" s="18"/>
      <c r="U250" s="18"/>
      <c r="V250" s="18"/>
      <c r="W250" s="18"/>
      <c r="X250" s="18"/>
    </row>
    <row r="251" spans="1:24" s="19" customFormat="1" ht="25.5" outlineLevel="1" x14ac:dyDescent="0.2">
      <c r="A251" s="523" t="s">
        <v>430</v>
      </c>
      <c r="B251" s="525" t="s">
        <v>213</v>
      </c>
      <c r="C251" s="526" t="s">
        <v>1475</v>
      </c>
      <c r="D251" s="352" t="s">
        <v>1476</v>
      </c>
      <c r="E251" s="534" t="s">
        <v>1421</v>
      </c>
      <c r="F251" s="344">
        <v>16.2</v>
      </c>
      <c r="G251" s="236">
        <f>Composições!G409</f>
        <v>0</v>
      </c>
      <c r="H251" s="304">
        <f t="shared" si="48"/>
        <v>0</v>
      </c>
      <c r="I251" s="304">
        <f t="shared" si="49"/>
        <v>0</v>
      </c>
      <c r="J251" s="349" t="e">
        <f t="shared" si="47"/>
        <v>#DIV/0!</v>
      </c>
      <c r="K251" s="18"/>
      <c r="L251" s="18"/>
      <c r="M251" s="18"/>
      <c r="N251" s="18"/>
      <c r="O251" s="18"/>
      <c r="P251" s="18"/>
      <c r="Q251" s="18"/>
      <c r="R251" s="18"/>
      <c r="S251" s="18"/>
      <c r="T251" s="18"/>
      <c r="U251" s="18"/>
      <c r="V251" s="18"/>
      <c r="W251" s="18"/>
      <c r="X251" s="18"/>
    </row>
    <row r="252" spans="1:24" s="19" customFormat="1" ht="25.5" outlineLevel="1" x14ac:dyDescent="0.2">
      <c r="A252" s="523" t="s">
        <v>431</v>
      </c>
      <c r="B252" s="525" t="s">
        <v>213</v>
      </c>
      <c r="C252" s="526" t="s">
        <v>1477</v>
      </c>
      <c r="D252" s="352" t="s">
        <v>1478</v>
      </c>
      <c r="E252" s="534" t="s">
        <v>1421</v>
      </c>
      <c r="F252" s="344">
        <v>6</v>
      </c>
      <c r="G252" s="236">
        <f>Composições!G419</f>
        <v>0</v>
      </c>
      <c r="H252" s="304">
        <f t="shared" si="48"/>
        <v>0</v>
      </c>
      <c r="I252" s="304">
        <f t="shared" si="49"/>
        <v>0</v>
      </c>
      <c r="J252" s="349" t="e">
        <f t="shared" si="47"/>
        <v>#DIV/0!</v>
      </c>
      <c r="K252" s="18"/>
      <c r="L252" s="18"/>
      <c r="M252" s="18"/>
      <c r="N252" s="18"/>
      <c r="O252" s="18"/>
      <c r="P252" s="18"/>
      <c r="Q252" s="18"/>
      <c r="R252" s="18"/>
      <c r="S252" s="18"/>
      <c r="T252" s="18"/>
      <c r="U252" s="18"/>
      <c r="V252" s="18"/>
      <c r="W252" s="18"/>
      <c r="X252" s="18"/>
    </row>
    <row r="253" spans="1:24" s="19" customFormat="1" ht="25.5" outlineLevel="1" x14ac:dyDescent="0.2">
      <c r="A253" s="523" t="s">
        <v>432</v>
      </c>
      <c r="B253" s="525" t="s">
        <v>213</v>
      </c>
      <c r="C253" s="526" t="s">
        <v>1479</v>
      </c>
      <c r="D253" s="352" t="s">
        <v>1480</v>
      </c>
      <c r="E253" s="534" t="s">
        <v>1421</v>
      </c>
      <c r="F253" s="344">
        <v>44.8</v>
      </c>
      <c r="G253" s="236">
        <f>Composições!G429</f>
        <v>0</v>
      </c>
      <c r="H253" s="304">
        <f t="shared" si="48"/>
        <v>0</v>
      </c>
      <c r="I253" s="304">
        <f t="shared" si="49"/>
        <v>0</v>
      </c>
      <c r="J253" s="349" t="e">
        <f t="shared" si="47"/>
        <v>#DIV/0!</v>
      </c>
      <c r="K253" s="18"/>
      <c r="L253" s="18"/>
      <c r="M253" s="18"/>
      <c r="N253" s="18"/>
      <c r="O253" s="18"/>
      <c r="P253" s="18"/>
      <c r="Q253" s="18"/>
      <c r="R253" s="18"/>
      <c r="S253" s="18"/>
      <c r="T253" s="18"/>
      <c r="U253" s="18"/>
      <c r="V253" s="18"/>
      <c r="W253" s="18"/>
      <c r="X253" s="18"/>
    </row>
    <row r="254" spans="1:24" s="19" customFormat="1" ht="25.5" outlineLevel="1" x14ac:dyDescent="0.2">
      <c r="A254" s="523" t="s">
        <v>433</v>
      </c>
      <c r="B254" s="525" t="s">
        <v>213</v>
      </c>
      <c r="C254" s="526" t="s">
        <v>1481</v>
      </c>
      <c r="D254" s="352" t="s">
        <v>1482</v>
      </c>
      <c r="E254" s="534" t="s">
        <v>1421</v>
      </c>
      <c r="F254" s="344">
        <v>3.36</v>
      </c>
      <c r="G254" s="236">
        <f>Composições!G439</f>
        <v>0</v>
      </c>
      <c r="H254" s="304">
        <f t="shared" si="48"/>
        <v>0</v>
      </c>
      <c r="I254" s="304">
        <f t="shared" si="49"/>
        <v>0</v>
      </c>
      <c r="J254" s="349" t="e">
        <f t="shared" si="47"/>
        <v>#DIV/0!</v>
      </c>
      <c r="K254" s="18"/>
      <c r="L254" s="18"/>
      <c r="M254" s="18"/>
      <c r="N254" s="18"/>
      <c r="O254" s="18"/>
      <c r="P254" s="18"/>
      <c r="Q254" s="18"/>
      <c r="R254" s="18"/>
      <c r="S254" s="18"/>
      <c r="T254" s="18"/>
      <c r="U254" s="18"/>
      <c r="V254" s="18"/>
      <c r="W254" s="18"/>
      <c r="X254" s="18"/>
    </row>
    <row r="255" spans="1:24" s="19" customFormat="1" ht="25.5" outlineLevel="1" x14ac:dyDescent="0.2">
      <c r="A255" s="523" t="s">
        <v>434</v>
      </c>
      <c r="B255" s="525" t="s">
        <v>213</v>
      </c>
      <c r="C255" s="526" t="s">
        <v>1483</v>
      </c>
      <c r="D255" s="352" t="s">
        <v>1484</v>
      </c>
      <c r="E255" s="534" t="s">
        <v>1421</v>
      </c>
      <c r="F255" s="344">
        <v>15.54</v>
      </c>
      <c r="G255" s="236">
        <f>Composições!G449</f>
        <v>0</v>
      </c>
      <c r="H255" s="304">
        <f t="shared" si="48"/>
        <v>0</v>
      </c>
      <c r="I255" s="304">
        <f t="shared" si="49"/>
        <v>0</v>
      </c>
      <c r="J255" s="349" t="e">
        <f t="shared" si="47"/>
        <v>#DIV/0!</v>
      </c>
      <c r="K255" s="18"/>
      <c r="L255" s="18"/>
      <c r="M255" s="18"/>
      <c r="N255" s="18"/>
      <c r="O255" s="18"/>
      <c r="P255" s="18"/>
      <c r="Q255" s="18"/>
      <c r="R255" s="18"/>
      <c r="S255" s="18"/>
      <c r="T255" s="18"/>
      <c r="U255" s="18"/>
      <c r="V255" s="18"/>
      <c r="W255" s="18"/>
      <c r="X255" s="18"/>
    </row>
    <row r="256" spans="1:24" s="19" customFormat="1" ht="25.5" outlineLevel="1" x14ac:dyDescent="0.2">
      <c r="A256" s="523" t="s">
        <v>435</v>
      </c>
      <c r="B256" s="525" t="s">
        <v>213</v>
      </c>
      <c r="C256" s="526" t="s">
        <v>1485</v>
      </c>
      <c r="D256" s="352" t="s">
        <v>1486</v>
      </c>
      <c r="E256" s="534" t="s">
        <v>1421</v>
      </c>
      <c r="F256" s="409">
        <v>36.4</v>
      </c>
      <c r="G256" s="236">
        <f>Composições!G459</f>
        <v>0</v>
      </c>
      <c r="H256" s="304">
        <f t="shared" si="48"/>
        <v>0</v>
      </c>
      <c r="I256" s="304">
        <f t="shared" si="49"/>
        <v>0</v>
      </c>
      <c r="J256" s="349" t="e">
        <f t="shared" si="47"/>
        <v>#DIV/0!</v>
      </c>
      <c r="K256" s="18"/>
      <c r="L256" s="18"/>
      <c r="M256" s="18"/>
      <c r="N256" s="18"/>
      <c r="O256" s="18"/>
      <c r="P256" s="18"/>
      <c r="Q256" s="18"/>
      <c r="R256" s="18"/>
      <c r="S256" s="18"/>
      <c r="T256" s="18"/>
      <c r="U256" s="18"/>
      <c r="V256" s="18"/>
      <c r="W256" s="18"/>
      <c r="X256" s="18"/>
    </row>
    <row r="257" spans="1:24" s="19" customFormat="1" ht="25.5" outlineLevel="1" x14ac:dyDescent="0.2">
      <c r="A257" s="523" t="s">
        <v>2459</v>
      </c>
      <c r="B257" s="525" t="s">
        <v>213</v>
      </c>
      <c r="C257" s="526" t="s">
        <v>308</v>
      </c>
      <c r="D257" s="352" t="s">
        <v>1487</v>
      </c>
      <c r="E257" s="534" t="s">
        <v>1421</v>
      </c>
      <c r="F257" s="409">
        <v>2.73</v>
      </c>
      <c r="G257" s="236">
        <f>Composições!G469</f>
        <v>0</v>
      </c>
      <c r="H257" s="304">
        <f t="shared" si="48"/>
        <v>0</v>
      </c>
      <c r="I257" s="304">
        <f t="shared" si="49"/>
        <v>0</v>
      </c>
      <c r="J257" s="349" t="e">
        <f t="shared" si="47"/>
        <v>#DIV/0!</v>
      </c>
      <c r="K257" s="18"/>
      <c r="L257" s="18"/>
      <c r="M257" s="18"/>
      <c r="N257" s="18"/>
      <c r="O257" s="18"/>
      <c r="P257" s="18"/>
      <c r="Q257" s="18"/>
      <c r="R257" s="18"/>
      <c r="S257" s="18"/>
      <c r="T257" s="18"/>
      <c r="U257" s="18"/>
      <c r="V257" s="18"/>
      <c r="W257" s="18"/>
      <c r="X257" s="18"/>
    </row>
    <row r="258" spans="1:24" s="19" customFormat="1" ht="12.75" outlineLevel="1" x14ac:dyDescent="0.2">
      <c r="A258" s="318" t="s">
        <v>310</v>
      </c>
      <c r="B258" s="319"/>
      <c r="C258" s="516"/>
      <c r="D258" s="517" t="s">
        <v>177</v>
      </c>
      <c r="E258" s="321">
        <f>I259</f>
        <v>0</v>
      </c>
      <c r="F258" s="322"/>
      <c r="G258" s="322"/>
      <c r="H258" s="322"/>
      <c r="I258" s="319"/>
      <c r="J258" s="323" t="e">
        <f>E258/$G$779</f>
        <v>#DIV/0!</v>
      </c>
      <c r="K258" s="18"/>
      <c r="L258" s="18"/>
      <c r="M258" s="18"/>
      <c r="N258" s="18"/>
      <c r="O258" s="18"/>
      <c r="P258" s="18"/>
      <c r="Q258" s="18"/>
      <c r="R258" s="18"/>
      <c r="S258" s="18"/>
      <c r="T258" s="18"/>
      <c r="U258" s="18"/>
      <c r="V258" s="18"/>
      <c r="W258" s="18"/>
      <c r="X258" s="18"/>
    </row>
    <row r="259" spans="1:24" s="19" customFormat="1" ht="25.5" outlineLevel="1" x14ac:dyDescent="0.2">
      <c r="A259" s="523" t="s">
        <v>436</v>
      </c>
      <c r="B259" s="525" t="s">
        <v>213</v>
      </c>
      <c r="C259" s="526" t="s">
        <v>625</v>
      </c>
      <c r="D259" s="352" t="s">
        <v>1488</v>
      </c>
      <c r="E259" s="534" t="s">
        <v>1421</v>
      </c>
      <c r="F259" s="344">
        <v>22</v>
      </c>
      <c r="G259" s="236">
        <f>Composições!G478</f>
        <v>0</v>
      </c>
      <c r="H259" s="304">
        <f>ROUND(G259*(1+$F$780),2)</f>
        <v>0</v>
      </c>
      <c r="I259" s="304">
        <f t="shared" ref="I259" si="50">ROUND(H259*F259,2)</f>
        <v>0</v>
      </c>
      <c r="J259" s="349" t="e">
        <f>I259/$G$779</f>
        <v>#DIV/0!</v>
      </c>
      <c r="K259" s="18"/>
      <c r="L259" s="18"/>
      <c r="M259" s="18"/>
      <c r="N259" s="18"/>
      <c r="O259" s="18"/>
      <c r="P259" s="18"/>
      <c r="Q259" s="18"/>
      <c r="R259" s="18"/>
      <c r="S259" s="18"/>
      <c r="T259" s="18"/>
      <c r="U259" s="18"/>
      <c r="V259" s="18"/>
      <c r="W259" s="18"/>
      <c r="X259" s="18"/>
    </row>
    <row r="260" spans="1:24" s="19" customFormat="1" ht="12.75" outlineLevel="1" x14ac:dyDescent="0.2">
      <c r="A260" s="318" t="s">
        <v>437</v>
      </c>
      <c r="B260" s="319"/>
      <c r="C260" s="516"/>
      <c r="D260" s="517" t="s">
        <v>309</v>
      </c>
      <c r="E260" s="321">
        <f>SUM(I261:I268)</f>
        <v>0</v>
      </c>
      <c r="F260" s="322"/>
      <c r="G260" s="322"/>
      <c r="H260" s="322"/>
      <c r="I260" s="319"/>
      <c r="J260" s="323" t="e">
        <f>E260/$G$779</f>
        <v>#DIV/0!</v>
      </c>
      <c r="K260" s="18"/>
      <c r="L260" s="18"/>
      <c r="M260" s="18"/>
      <c r="N260" s="18"/>
      <c r="O260" s="18"/>
      <c r="P260" s="18"/>
      <c r="Q260" s="18"/>
      <c r="R260" s="18"/>
      <c r="S260" s="18"/>
      <c r="T260" s="18"/>
      <c r="U260" s="18"/>
      <c r="V260" s="18"/>
      <c r="W260" s="18"/>
      <c r="X260" s="18"/>
    </row>
    <row r="261" spans="1:24" s="19" customFormat="1" ht="38.25" outlineLevel="1" x14ac:dyDescent="0.2">
      <c r="A261" s="523" t="s">
        <v>438</v>
      </c>
      <c r="B261" s="525" t="s">
        <v>213</v>
      </c>
      <c r="C261" s="526" t="s">
        <v>1489</v>
      </c>
      <c r="D261" s="352" t="s">
        <v>1490</v>
      </c>
      <c r="E261" s="534" t="s">
        <v>1441</v>
      </c>
      <c r="F261" s="344">
        <v>7.7</v>
      </c>
      <c r="G261" s="236">
        <f>Composições!G487</f>
        <v>0</v>
      </c>
      <c r="H261" s="304">
        <f t="shared" ref="H261:H268" si="51">ROUND(G261*(1+$F$780),2)</f>
        <v>0</v>
      </c>
      <c r="I261" s="304">
        <f t="shared" ref="I261:I267" si="52">ROUND(H261*F261,2)</f>
        <v>0</v>
      </c>
      <c r="J261" s="349" t="e">
        <f t="shared" ref="J261:J268" si="53">I261/$G$779</f>
        <v>#DIV/0!</v>
      </c>
      <c r="K261" s="18"/>
      <c r="L261" s="18"/>
      <c r="M261" s="18"/>
      <c r="N261" s="18"/>
      <c r="O261" s="18"/>
      <c r="P261" s="18"/>
      <c r="Q261" s="18"/>
      <c r="R261" s="18"/>
      <c r="S261" s="18"/>
      <c r="T261" s="18"/>
      <c r="U261" s="18"/>
      <c r="V261" s="18"/>
      <c r="W261" s="18"/>
      <c r="X261" s="18"/>
    </row>
    <row r="262" spans="1:24" s="19" customFormat="1" ht="38.25" outlineLevel="1" x14ac:dyDescent="0.2">
      <c r="A262" s="523" t="s">
        <v>439</v>
      </c>
      <c r="B262" s="525" t="s">
        <v>213</v>
      </c>
      <c r="C262" s="526" t="s">
        <v>1491</v>
      </c>
      <c r="D262" s="352" t="s">
        <v>1492</v>
      </c>
      <c r="E262" s="534" t="s">
        <v>1441</v>
      </c>
      <c r="F262" s="344">
        <v>8.09</v>
      </c>
      <c r="G262" s="236">
        <f>Composições!G502</f>
        <v>0</v>
      </c>
      <c r="H262" s="304">
        <f t="shared" si="51"/>
        <v>0</v>
      </c>
      <c r="I262" s="304">
        <f t="shared" si="52"/>
        <v>0</v>
      </c>
      <c r="J262" s="349" t="e">
        <f t="shared" si="53"/>
        <v>#DIV/0!</v>
      </c>
      <c r="K262" s="18"/>
      <c r="L262" s="18"/>
      <c r="M262" s="18"/>
      <c r="N262" s="18"/>
      <c r="O262" s="18"/>
      <c r="P262" s="18"/>
      <c r="Q262" s="18"/>
      <c r="R262" s="18"/>
      <c r="S262" s="18"/>
      <c r="T262" s="18"/>
      <c r="U262" s="18"/>
      <c r="V262" s="18"/>
      <c r="W262" s="18"/>
      <c r="X262" s="18"/>
    </row>
    <row r="263" spans="1:24" s="19" customFormat="1" ht="38.25" outlineLevel="1" x14ac:dyDescent="0.2">
      <c r="A263" s="523" t="s">
        <v>440</v>
      </c>
      <c r="B263" s="525" t="s">
        <v>213</v>
      </c>
      <c r="C263" s="526" t="s">
        <v>1493</v>
      </c>
      <c r="D263" s="352" t="s">
        <v>1494</v>
      </c>
      <c r="E263" s="534" t="s">
        <v>1421</v>
      </c>
      <c r="F263" s="344">
        <v>3.24</v>
      </c>
      <c r="G263" s="236">
        <f>Composições!G510</f>
        <v>0</v>
      </c>
      <c r="H263" s="304">
        <f t="shared" si="51"/>
        <v>0</v>
      </c>
      <c r="I263" s="304">
        <f t="shared" si="52"/>
        <v>0</v>
      </c>
      <c r="J263" s="349" t="e">
        <f t="shared" si="53"/>
        <v>#DIV/0!</v>
      </c>
      <c r="K263" s="18"/>
      <c r="L263" s="18"/>
      <c r="M263" s="18"/>
      <c r="N263" s="18"/>
      <c r="O263" s="18"/>
      <c r="P263" s="18"/>
      <c r="Q263" s="18"/>
      <c r="R263" s="18"/>
      <c r="S263" s="18"/>
      <c r="T263" s="18"/>
      <c r="U263" s="18"/>
      <c r="V263" s="18"/>
      <c r="W263" s="18"/>
      <c r="X263" s="18"/>
    </row>
    <row r="264" spans="1:24" s="19" customFormat="1" ht="38.25" outlineLevel="1" x14ac:dyDescent="0.2">
      <c r="A264" s="523" t="s">
        <v>441</v>
      </c>
      <c r="B264" s="525" t="s">
        <v>213</v>
      </c>
      <c r="C264" s="526" t="s">
        <v>1495</v>
      </c>
      <c r="D264" s="352" t="s">
        <v>1496</v>
      </c>
      <c r="E264" s="534" t="s">
        <v>1421</v>
      </c>
      <c r="F264" s="344">
        <v>1.83</v>
      </c>
      <c r="G264" s="236">
        <f>Composições!G525</f>
        <v>0</v>
      </c>
      <c r="H264" s="304">
        <f t="shared" si="51"/>
        <v>0</v>
      </c>
      <c r="I264" s="304">
        <f t="shared" si="52"/>
        <v>0</v>
      </c>
      <c r="J264" s="349" t="e">
        <f t="shared" si="53"/>
        <v>#DIV/0!</v>
      </c>
      <c r="K264" s="18"/>
      <c r="L264" s="18"/>
      <c r="M264" s="18"/>
      <c r="N264" s="18"/>
      <c r="O264" s="18"/>
      <c r="P264" s="18"/>
      <c r="Q264" s="18"/>
      <c r="R264" s="18"/>
      <c r="S264" s="18"/>
      <c r="T264" s="18"/>
      <c r="U264" s="18"/>
      <c r="V264" s="18"/>
      <c r="W264" s="18"/>
      <c r="X264" s="18"/>
    </row>
    <row r="265" spans="1:24" s="19" customFormat="1" ht="25.5" outlineLevel="1" x14ac:dyDescent="0.2">
      <c r="A265" s="523" t="s">
        <v>442</v>
      </c>
      <c r="B265" s="525" t="s">
        <v>213</v>
      </c>
      <c r="C265" s="526" t="s">
        <v>1497</v>
      </c>
      <c r="D265" s="352" t="s">
        <v>1498</v>
      </c>
      <c r="E265" s="534" t="s">
        <v>1421</v>
      </c>
      <c r="F265" s="344">
        <v>34.68</v>
      </c>
      <c r="G265" s="236">
        <f>Composições!G533</f>
        <v>0</v>
      </c>
      <c r="H265" s="304">
        <f t="shared" si="51"/>
        <v>0</v>
      </c>
      <c r="I265" s="304">
        <f t="shared" si="52"/>
        <v>0</v>
      </c>
      <c r="J265" s="349" t="e">
        <f t="shared" si="53"/>
        <v>#DIV/0!</v>
      </c>
      <c r="K265" s="18"/>
      <c r="L265" s="18"/>
      <c r="M265" s="18"/>
      <c r="N265" s="18"/>
      <c r="O265" s="18"/>
      <c r="P265" s="18"/>
      <c r="Q265" s="18"/>
      <c r="R265" s="18"/>
      <c r="S265" s="18"/>
      <c r="T265" s="18"/>
      <c r="U265" s="18"/>
      <c r="V265" s="18"/>
      <c r="W265" s="18"/>
      <c r="X265" s="18"/>
    </row>
    <row r="266" spans="1:24" s="19" customFormat="1" ht="25.5" outlineLevel="1" x14ac:dyDescent="0.2">
      <c r="A266" s="523" t="s">
        <v>443</v>
      </c>
      <c r="B266" s="525" t="s">
        <v>213</v>
      </c>
      <c r="C266" s="526" t="s">
        <v>1499</v>
      </c>
      <c r="D266" s="352" t="s">
        <v>1500</v>
      </c>
      <c r="E266" s="534" t="s">
        <v>1421</v>
      </c>
      <c r="F266" s="344">
        <v>155.43</v>
      </c>
      <c r="G266" s="236">
        <f>Composições!G547</f>
        <v>0</v>
      </c>
      <c r="H266" s="304">
        <f t="shared" si="51"/>
        <v>0</v>
      </c>
      <c r="I266" s="304">
        <f t="shared" si="52"/>
        <v>0</v>
      </c>
      <c r="J266" s="349" t="e">
        <f t="shared" si="53"/>
        <v>#DIV/0!</v>
      </c>
      <c r="K266" s="18"/>
      <c r="L266" s="18"/>
      <c r="M266" s="18"/>
      <c r="N266" s="18"/>
      <c r="O266" s="18"/>
      <c r="P266" s="18"/>
      <c r="Q266" s="18"/>
      <c r="R266" s="18"/>
      <c r="S266" s="18"/>
      <c r="T266" s="18"/>
      <c r="U266" s="18"/>
      <c r="V266" s="18"/>
      <c r="W266" s="18"/>
      <c r="X266" s="18"/>
    </row>
    <row r="267" spans="1:24" s="19" customFormat="1" ht="25.5" outlineLevel="1" x14ac:dyDescent="0.2">
      <c r="A267" s="523" t="s">
        <v>444</v>
      </c>
      <c r="B267" s="525" t="s">
        <v>213</v>
      </c>
      <c r="C267" s="526" t="s">
        <v>1501</v>
      </c>
      <c r="D267" s="352" t="s">
        <v>1502</v>
      </c>
      <c r="E267" s="534" t="s">
        <v>1441</v>
      </c>
      <c r="F267" s="344">
        <v>246.23</v>
      </c>
      <c r="G267" s="236">
        <f>Composições!G557</f>
        <v>0</v>
      </c>
      <c r="H267" s="304">
        <f t="shared" si="51"/>
        <v>0</v>
      </c>
      <c r="I267" s="304">
        <f t="shared" si="52"/>
        <v>0</v>
      </c>
      <c r="J267" s="349" t="e">
        <f t="shared" si="53"/>
        <v>#DIV/0!</v>
      </c>
      <c r="K267" s="18"/>
      <c r="L267" s="18"/>
      <c r="M267" s="18"/>
      <c r="N267" s="18"/>
      <c r="O267" s="18"/>
      <c r="P267" s="18"/>
      <c r="Q267" s="18"/>
      <c r="R267" s="18"/>
      <c r="S267" s="18"/>
      <c r="T267" s="18"/>
      <c r="U267" s="18"/>
      <c r="V267" s="18"/>
      <c r="W267" s="18"/>
      <c r="X267" s="18"/>
    </row>
    <row r="268" spans="1:24" s="19" customFormat="1" ht="39" outlineLevel="1" thickBot="1" x14ac:dyDescent="0.25">
      <c r="A268" s="523" t="s">
        <v>2469</v>
      </c>
      <c r="B268" s="525" t="s">
        <v>213</v>
      </c>
      <c r="C268" s="526" t="s">
        <v>2467</v>
      </c>
      <c r="D268" s="352" t="str">
        <f>Composições!C1927</f>
        <v xml:space="preserve"> P01 - PORTÃO METÁLICO DE ABRIR,  3,00 X 2,20 M,  COM CHAPA METÁLICA CARBONO PERFURADA, INCLUSO PINTURA, CONFORME PROJETO DE ESQUADRIAS</v>
      </c>
      <c r="E268" s="534" t="str">
        <f>Composições!D1927</f>
        <v xml:space="preserve"> (M2)</v>
      </c>
      <c r="F268" s="344">
        <v>19.8</v>
      </c>
      <c r="G268" s="236">
        <f>Composições!G1927</f>
        <v>0</v>
      </c>
      <c r="H268" s="304">
        <f t="shared" si="51"/>
        <v>0</v>
      </c>
      <c r="I268" s="304">
        <f t="shared" ref="I268" si="54">ROUND(H268*F268,2)</f>
        <v>0</v>
      </c>
      <c r="J268" s="349" t="e">
        <f t="shared" si="53"/>
        <v>#DIV/0!</v>
      </c>
      <c r="K268" s="18"/>
      <c r="L268" s="18"/>
      <c r="M268" s="18"/>
      <c r="N268" s="18"/>
      <c r="O268" s="18"/>
      <c r="P268" s="18"/>
      <c r="Q268" s="18"/>
      <c r="R268" s="18"/>
      <c r="S268" s="18"/>
      <c r="T268" s="18"/>
      <c r="U268" s="18"/>
      <c r="V268" s="18"/>
      <c r="W268" s="18"/>
      <c r="X268" s="18"/>
    </row>
    <row r="269" spans="1:24" ht="15.75" outlineLevel="1" thickBot="1" x14ac:dyDescent="0.25">
      <c r="A269" s="288">
        <v>7</v>
      </c>
      <c r="B269" s="289"/>
      <c r="C269" s="324"/>
      <c r="D269" s="291" t="s">
        <v>311</v>
      </c>
      <c r="E269" s="292">
        <f>E270+E284</f>
        <v>0</v>
      </c>
      <c r="F269" s="292"/>
      <c r="G269" s="292"/>
      <c r="H269" s="292"/>
      <c r="I269" s="292"/>
      <c r="J269" s="293" t="e">
        <f>E269/$G$779</f>
        <v>#DIV/0!</v>
      </c>
      <c r="K269" s="2"/>
      <c r="L269" s="2"/>
      <c r="M269" s="2"/>
      <c r="N269" s="2"/>
      <c r="O269" s="2"/>
      <c r="P269" s="2"/>
      <c r="Q269" s="2"/>
      <c r="R269" s="2"/>
      <c r="S269" s="2"/>
      <c r="T269" s="2"/>
      <c r="U269" s="2"/>
      <c r="V269" s="2"/>
      <c r="W269" s="2"/>
      <c r="X269" s="2"/>
    </row>
    <row r="270" spans="1:24" s="19" customFormat="1" ht="12.75" outlineLevel="1" x14ac:dyDescent="0.2">
      <c r="A270" s="294" t="s">
        <v>48</v>
      </c>
      <c r="B270" s="295"/>
      <c r="C270" s="325"/>
      <c r="D270" s="326" t="s">
        <v>222</v>
      </c>
      <c r="E270" s="298">
        <f>SUM(I271:I283)</f>
        <v>0</v>
      </c>
      <c r="F270" s="299"/>
      <c r="G270" s="299"/>
      <c r="H270" s="299"/>
      <c r="I270" s="295"/>
      <c r="J270" s="300" t="e">
        <f>E270/$G$779</f>
        <v>#DIV/0!</v>
      </c>
      <c r="K270" s="18"/>
      <c r="L270" s="18"/>
      <c r="M270" s="18"/>
      <c r="N270" s="18"/>
      <c r="O270" s="18"/>
      <c r="P270" s="18"/>
      <c r="Q270" s="18"/>
      <c r="R270" s="18"/>
      <c r="S270" s="18"/>
      <c r="T270" s="18"/>
      <c r="U270" s="18"/>
      <c r="V270" s="18"/>
      <c r="W270" s="18"/>
      <c r="X270" s="18"/>
    </row>
    <row r="271" spans="1:24" s="19" customFormat="1" ht="63.75" outlineLevel="1" x14ac:dyDescent="0.2">
      <c r="A271" s="363" t="s">
        <v>49</v>
      </c>
      <c r="B271" s="364" t="s">
        <v>213</v>
      </c>
      <c r="C271" s="365" t="s">
        <v>312</v>
      </c>
      <c r="D271" s="303" t="s">
        <v>1503</v>
      </c>
      <c r="E271" s="304" t="s">
        <v>1421</v>
      </c>
      <c r="F271" s="344">
        <v>2568.75</v>
      </c>
      <c r="G271" s="236">
        <f>Composições!G571</f>
        <v>0</v>
      </c>
      <c r="H271" s="304">
        <f t="shared" ref="H271:H283" si="55">ROUND(G271*(1+$F$780),2)</f>
        <v>0</v>
      </c>
      <c r="I271" s="304">
        <f t="shared" ref="I271:I287" si="56">ROUND(H271*F271,2)</f>
        <v>0</v>
      </c>
      <c r="J271" s="306" t="e">
        <f t="shared" ref="J271:J283" si="57">I271/$G$779</f>
        <v>#DIV/0!</v>
      </c>
      <c r="K271" s="18"/>
      <c r="L271" s="18"/>
      <c r="M271" s="18"/>
      <c r="N271" s="18"/>
      <c r="O271" s="18"/>
      <c r="P271" s="18"/>
      <c r="Q271" s="18"/>
      <c r="R271" s="18"/>
      <c r="S271" s="18"/>
      <c r="T271" s="18"/>
      <c r="U271" s="18"/>
      <c r="V271" s="18"/>
      <c r="W271" s="18"/>
      <c r="X271" s="18"/>
    </row>
    <row r="272" spans="1:24" s="19" customFormat="1" ht="12.75" outlineLevel="1" x14ac:dyDescent="0.2">
      <c r="A272" s="363" t="s">
        <v>50</v>
      </c>
      <c r="B272" s="365" t="s">
        <v>213</v>
      </c>
      <c r="C272" s="535" t="s">
        <v>1504</v>
      </c>
      <c r="D272" s="303" t="s">
        <v>1505</v>
      </c>
      <c r="E272" s="304" t="s">
        <v>1421</v>
      </c>
      <c r="F272" s="344">
        <v>10.42</v>
      </c>
      <c r="G272" s="236">
        <f>Composições!G580</f>
        <v>0</v>
      </c>
      <c r="H272" s="304">
        <f t="shared" si="55"/>
        <v>0</v>
      </c>
      <c r="I272" s="304">
        <f t="shared" si="56"/>
        <v>0</v>
      </c>
      <c r="J272" s="306" t="e">
        <f t="shared" si="57"/>
        <v>#DIV/0!</v>
      </c>
      <c r="K272" s="18"/>
      <c r="L272" s="18"/>
      <c r="M272" s="18"/>
      <c r="N272" s="18"/>
      <c r="O272" s="18"/>
      <c r="P272" s="18"/>
      <c r="Q272" s="18"/>
      <c r="R272" s="18"/>
      <c r="S272" s="18"/>
      <c r="T272" s="18"/>
      <c r="U272" s="18"/>
      <c r="V272" s="18"/>
      <c r="W272" s="18"/>
      <c r="X272" s="18"/>
    </row>
    <row r="273" spans="1:24" s="19" customFormat="1" ht="12.75" outlineLevel="1" x14ac:dyDescent="0.2">
      <c r="A273" s="363" t="s">
        <v>180</v>
      </c>
      <c r="B273" s="365" t="s">
        <v>213</v>
      </c>
      <c r="C273" s="535" t="s">
        <v>1506</v>
      </c>
      <c r="D273" s="303" t="s">
        <v>1507</v>
      </c>
      <c r="E273" s="304" t="s">
        <v>1508</v>
      </c>
      <c r="F273" s="344">
        <v>158.28</v>
      </c>
      <c r="G273" s="236">
        <f>Composições!G589</f>
        <v>0</v>
      </c>
      <c r="H273" s="304">
        <f t="shared" si="55"/>
        <v>0</v>
      </c>
      <c r="I273" s="304">
        <f t="shared" si="56"/>
        <v>0</v>
      </c>
      <c r="J273" s="306" t="e">
        <f t="shared" si="57"/>
        <v>#DIV/0!</v>
      </c>
      <c r="K273" s="18"/>
      <c r="L273" s="18"/>
      <c r="M273" s="18"/>
      <c r="N273" s="18"/>
      <c r="O273" s="18"/>
      <c r="P273" s="18"/>
      <c r="Q273" s="18"/>
      <c r="R273" s="18"/>
      <c r="S273" s="18"/>
      <c r="T273" s="18"/>
      <c r="U273" s="18"/>
      <c r="V273" s="18"/>
      <c r="W273" s="18"/>
      <c r="X273" s="18"/>
    </row>
    <row r="274" spans="1:24" s="19" customFormat="1" ht="12.75" outlineLevel="1" x14ac:dyDescent="0.2">
      <c r="A274" s="363" t="s">
        <v>181</v>
      </c>
      <c r="B274" s="365" t="s">
        <v>213</v>
      </c>
      <c r="C274" s="535" t="s">
        <v>1509</v>
      </c>
      <c r="D274" s="303" t="s">
        <v>1510</v>
      </c>
      <c r="E274" s="304" t="s">
        <v>1279</v>
      </c>
      <c r="F274" s="344">
        <v>64.599999999999994</v>
      </c>
      <c r="G274" s="236">
        <f>Composições!G603</f>
        <v>0</v>
      </c>
      <c r="H274" s="304">
        <f t="shared" si="55"/>
        <v>0</v>
      </c>
      <c r="I274" s="304">
        <f t="shared" si="56"/>
        <v>0</v>
      </c>
      <c r="J274" s="306" t="e">
        <f t="shared" si="57"/>
        <v>#DIV/0!</v>
      </c>
      <c r="K274" s="18"/>
      <c r="L274" s="18"/>
      <c r="M274" s="18"/>
      <c r="N274" s="18"/>
      <c r="O274" s="18"/>
      <c r="P274" s="18"/>
      <c r="Q274" s="18"/>
      <c r="R274" s="18"/>
      <c r="S274" s="18"/>
      <c r="T274" s="18"/>
      <c r="U274" s="18"/>
      <c r="V274" s="18"/>
      <c r="W274" s="18"/>
      <c r="X274" s="18"/>
    </row>
    <row r="275" spans="1:24" s="19" customFormat="1" ht="12.75" outlineLevel="1" x14ac:dyDescent="0.2">
      <c r="A275" s="363" t="s">
        <v>182</v>
      </c>
      <c r="B275" s="365" t="s">
        <v>213</v>
      </c>
      <c r="C275" s="535" t="s">
        <v>1511</v>
      </c>
      <c r="D275" s="303" t="s">
        <v>1512</v>
      </c>
      <c r="E275" s="304" t="s">
        <v>1508</v>
      </c>
      <c r="F275" s="344">
        <v>78.8</v>
      </c>
      <c r="G275" s="236">
        <f>Composições!G617</f>
        <v>0</v>
      </c>
      <c r="H275" s="304">
        <f t="shared" si="55"/>
        <v>0</v>
      </c>
      <c r="I275" s="304">
        <f t="shared" si="56"/>
        <v>0</v>
      </c>
      <c r="J275" s="306" t="e">
        <f t="shared" si="57"/>
        <v>#DIV/0!</v>
      </c>
      <c r="K275" s="18"/>
      <c r="L275" s="18"/>
      <c r="M275" s="18"/>
      <c r="N275" s="18"/>
      <c r="O275" s="18"/>
      <c r="P275" s="18"/>
      <c r="Q275" s="18"/>
      <c r="R275" s="18"/>
      <c r="S275" s="18"/>
      <c r="T275" s="18"/>
      <c r="U275" s="18"/>
      <c r="V275" s="18"/>
      <c r="W275" s="18"/>
      <c r="X275" s="18"/>
    </row>
    <row r="276" spans="1:24" s="19" customFormat="1" ht="12.75" outlineLevel="1" x14ac:dyDescent="0.2">
      <c r="A276" s="363" t="s">
        <v>183</v>
      </c>
      <c r="B276" s="365" t="s">
        <v>213</v>
      </c>
      <c r="C276" s="535" t="s">
        <v>1513</v>
      </c>
      <c r="D276" s="303" t="s">
        <v>1514</v>
      </c>
      <c r="E276" s="304" t="s">
        <v>1508</v>
      </c>
      <c r="F276" s="344">
        <v>20.6</v>
      </c>
      <c r="G276" s="236">
        <f>Composições!G631</f>
        <v>0</v>
      </c>
      <c r="H276" s="304">
        <f t="shared" si="55"/>
        <v>0</v>
      </c>
      <c r="I276" s="304">
        <f t="shared" si="56"/>
        <v>0</v>
      </c>
      <c r="J276" s="306" t="e">
        <f t="shared" si="57"/>
        <v>#DIV/0!</v>
      </c>
      <c r="K276" s="18"/>
      <c r="L276" s="18"/>
      <c r="M276" s="18"/>
      <c r="N276" s="18"/>
      <c r="O276" s="18"/>
      <c r="P276" s="18"/>
      <c r="Q276" s="18"/>
      <c r="R276" s="18"/>
      <c r="S276" s="18"/>
      <c r="T276" s="18"/>
      <c r="U276" s="18"/>
      <c r="V276" s="18"/>
      <c r="W276" s="18"/>
      <c r="X276" s="18"/>
    </row>
    <row r="277" spans="1:24" s="19" customFormat="1" ht="12.75" outlineLevel="1" x14ac:dyDescent="0.2">
      <c r="A277" s="363" t="s">
        <v>1536</v>
      </c>
      <c r="B277" s="365" t="s">
        <v>213</v>
      </c>
      <c r="C277" s="535" t="s">
        <v>1515</v>
      </c>
      <c r="D277" s="303" t="s">
        <v>1516</v>
      </c>
      <c r="E277" s="304" t="s">
        <v>1508</v>
      </c>
      <c r="F277" s="344">
        <v>360.83</v>
      </c>
      <c r="G277" s="236">
        <f>Composições!G645</f>
        <v>0</v>
      </c>
      <c r="H277" s="304">
        <f t="shared" si="55"/>
        <v>0</v>
      </c>
      <c r="I277" s="304">
        <f t="shared" si="56"/>
        <v>0</v>
      </c>
      <c r="J277" s="306" t="e">
        <f t="shared" si="57"/>
        <v>#DIV/0!</v>
      </c>
      <c r="K277" s="18"/>
      <c r="L277" s="18"/>
      <c r="M277" s="18"/>
      <c r="N277" s="18"/>
      <c r="O277" s="18"/>
      <c r="P277" s="18"/>
      <c r="Q277" s="18"/>
      <c r="R277" s="18"/>
      <c r="S277" s="18"/>
      <c r="T277" s="18"/>
      <c r="U277" s="18"/>
      <c r="V277" s="18"/>
      <c r="W277" s="18"/>
      <c r="X277" s="18"/>
    </row>
    <row r="278" spans="1:24" s="19" customFormat="1" ht="12.75" outlineLevel="1" x14ac:dyDescent="0.2">
      <c r="A278" s="363" t="s">
        <v>1537</v>
      </c>
      <c r="B278" s="365" t="s">
        <v>213</v>
      </c>
      <c r="C278" s="364" t="s">
        <v>1517</v>
      </c>
      <c r="D278" s="303" t="s">
        <v>1518</v>
      </c>
      <c r="E278" s="304" t="s">
        <v>1508</v>
      </c>
      <c r="F278" s="344">
        <v>113.12</v>
      </c>
      <c r="G278" s="236">
        <f>Composições!G659</f>
        <v>0</v>
      </c>
      <c r="H278" s="304">
        <f t="shared" si="55"/>
        <v>0</v>
      </c>
      <c r="I278" s="304">
        <f t="shared" si="56"/>
        <v>0</v>
      </c>
      <c r="J278" s="306" t="e">
        <f t="shared" si="57"/>
        <v>#DIV/0!</v>
      </c>
      <c r="K278" s="18"/>
      <c r="L278" s="18"/>
      <c r="M278" s="18"/>
      <c r="N278" s="18"/>
      <c r="O278" s="18"/>
      <c r="P278" s="18"/>
      <c r="Q278" s="18"/>
      <c r="R278" s="18"/>
      <c r="S278" s="18"/>
      <c r="T278" s="18"/>
      <c r="U278" s="18"/>
      <c r="V278" s="18"/>
      <c r="W278" s="18"/>
      <c r="X278" s="18"/>
    </row>
    <row r="279" spans="1:24" s="19" customFormat="1" ht="25.5" outlineLevel="1" x14ac:dyDescent="0.2">
      <c r="A279" s="363" t="s">
        <v>1538</v>
      </c>
      <c r="B279" s="365" t="s">
        <v>213</v>
      </c>
      <c r="C279" s="364" t="s">
        <v>1519</v>
      </c>
      <c r="D279" s="303" t="s">
        <v>2211</v>
      </c>
      <c r="E279" s="304" t="s">
        <v>1508</v>
      </c>
      <c r="F279" s="344">
        <v>242</v>
      </c>
      <c r="G279" s="236">
        <f>Composições!G673</f>
        <v>0</v>
      </c>
      <c r="H279" s="304">
        <f t="shared" si="55"/>
        <v>0</v>
      </c>
      <c r="I279" s="304">
        <f t="shared" si="56"/>
        <v>0</v>
      </c>
      <c r="J279" s="306" t="e">
        <f t="shared" si="57"/>
        <v>#DIV/0!</v>
      </c>
      <c r="K279" s="18"/>
      <c r="L279" s="18"/>
      <c r="M279" s="18"/>
      <c r="N279" s="18"/>
      <c r="O279" s="18"/>
      <c r="P279" s="18"/>
      <c r="Q279" s="18"/>
      <c r="R279" s="18"/>
      <c r="S279" s="18"/>
      <c r="T279" s="18"/>
      <c r="U279" s="18"/>
      <c r="V279" s="18"/>
      <c r="W279" s="18"/>
      <c r="X279" s="18"/>
    </row>
    <row r="280" spans="1:24" s="19" customFormat="1" ht="12.75" outlineLevel="1" x14ac:dyDescent="0.2">
      <c r="A280" s="363" t="s">
        <v>1539</v>
      </c>
      <c r="B280" s="365" t="s">
        <v>213</v>
      </c>
      <c r="C280" s="364" t="s">
        <v>313</v>
      </c>
      <c r="D280" s="303" t="s">
        <v>1520</v>
      </c>
      <c r="E280" s="304" t="s">
        <v>1508</v>
      </c>
      <c r="F280" s="344">
        <v>361.06</v>
      </c>
      <c r="G280" s="236">
        <f>Composições!G684</f>
        <v>0</v>
      </c>
      <c r="H280" s="304">
        <f t="shared" si="55"/>
        <v>0</v>
      </c>
      <c r="I280" s="304">
        <f t="shared" si="56"/>
        <v>0</v>
      </c>
      <c r="J280" s="306" t="e">
        <f t="shared" si="57"/>
        <v>#DIV/0!</v>
      </c>
      <c r="K280" s="18"/>
      <c r="L280" s="18"/>
      <c r="M280" s="18"/>
      <c r="N280" s="18"/>
      <c r="O280" s="18"/>
      <c r="P280" s="18"/>
      <c r="Q280" s="18"/>
      <c r="R280" s="18"/>
      <c r="S280" s="18"/>
      <c r="T280" s="18"/>
      <c r="U280" s="18"/>
      <c r="V280" s="18"/>
      <c r="W280" s="18"/>
      <c r="X280" s="18"/>
    </row>
    <row r="281" spans="1:24" s="19" customFormat="1" ht="12.75" outlineLevel="1" x14ac:dyDescent="0.2">
      <c r="A281" s="363" t="s">
        <v>1540</v>
      </c>
      <c r="B281" s="365" t="s">
        <v>213</v>
      </c>
      <c r="C281" s="364" t="s">
        <v>1521</v>
      </c>
      <c r="D281" s="303" t="s">
        <v>1522</v>
      </c>
      <c r="E281" s="304" t="s">
        <v>1508</v>
      </c>
      <c r="F281" s="344">
        <v>606.91999999999996</v>
      </c>
      <c r="G281" s="236">
        <f>Composições!G698</f>
        <v>0</v>
      </c>
      <c r="H281" s="304">
        <f t="shared" si="55"/>
        <v>0</v>
      </c>
      <c r="I281" s="304">
        <f t="shared" si="56"/>
        <v>0</v>
      </c>
      <c r="J281" s="306" t="e">
        <f t="shared" si="57"/>
        <v>#DIV/0!</v>
      </c>
      <c r="K281" s="18"/>
      <c r="L281" s="18"/>
      <c r="M281" s="18"/>
      <c r="N281" s="18"/>
      <c r="O281" s="18"/>
      <c r="P281" s="18"/>
      <c r="Q281" s="18"/>
      <c r="R281" s="18"/>
      <c r="S281" s="18"/>
      <c r="T281" s="18"/>
      <c r="U281" s="18"/>
      <c r="V281" s="18"/>
      <c r="W281" s="18"/>
      <c r="X281" s="18"/>
    </row>
    <row r="282" spans="1:24" s="19" customFormat="1" ht="12.75" outlineLevel="1" x14ac:dyDescent="0.2">
      <c r="A282" s="363" t="s">
        <v>1541</v>
      </c>
      <c r="B282" s="365" t="s">
        <v>213</v>
      </c>
      <c r="C282" s="364" t="s">
        <v>1523</v>
      </c>
      <c r="D282" s="303" t="s">
        <v>1524</v>
      </c>
      <c r="E282" s="304" t="s">
        <v>1508</v>
      </c>
      <c r="F282" s="344">
        <v>238.76</v>
      </c>
      <c r="G282" s="236">
        <f>Composições!G712</f>
        <v>0</v>
      </c>
      <c r="H282" s="304">
        <f t="shared" si="55"/>
        <v>0</v>
      </c>
      <c r="I282" s="304">
        <f t="shared" si="56"/>
        <v>0</v>
      </c>
      <c r="J282" s="370" t="e">
        <f t="shared" si="57"/>
        <v>#DIV/0!</v>
      </c>
      <c r="K282" s="18"/>
      <c r="L282" s="18"/>
      <c r="M282" s="18"/>
      <c r="N282" s="18"/>
      <c r="O282" s="18"/>
      <c r="P282" s="18"/>
      <c r="Q282" s="18"/>
      <c r="R282" s="18"/>
      <c r="S282" s="18"/>
      <c r="T282" s="18"/>
      <c r="U282" s="18"/>
      <c r="V282" s="18"/>
      <c r="W282" s="18"/>
      <c r="X282" s="18"/>
    </row>
    <row r="283" spans="1:24" s="19" customFormat="1" ht="25.5" outlineLevel="1" x14ac:dyDescent="0.2">
      <c r="A283" s="373" t="s">
        <v>1542</v>
      </c>
      <c r="B283" s="368" t="s">
        <v>213</v>
      </c>
      <c r="C283" s="536" t="s">
        <v>1525</v>
      </c>
      <c r="D283" s="313" t="s">
        <v>1526</v>
      </c>
      <c r="E283" s="316" t="s">
        <v>1279</v>
      </c>
      <c r="F283" s="379">
        <v>327.26</v>
      </c>
      <c r="G283" s="238">
        <f>Composições!G726</f>
        <v>0</v>
      </c>
      <c r="H283" s="316">
        <f t="shared" si="55"/>
        <v>0</v>
      </c>
      <c r="I283" s="314">
        <f t="shared" si="56"/>
        <v>0</v>
      </c>
      <c r="J283" s="317" t="e">
        <f t="shared" si="57"/>
        <v>#DIV/0!</v>
      </c>
      <c r="K283" s="18"/>
      <c r="L283" s="18"/>
      <c r="M283" s="18"/>
      <c r="N283" s="18"/>
      <c r="O283" s="18"/>
      <c r="P283" s="18"/>
      <c r="Q283" s="18"/>
      <c r="R283" s="18"/>
      <c r="S283" s="18"/>
      <c r="T283" s="18"/>
      <c r="U283" s="18"/>
      <c r="V283" s="18"/>
      <c r="W283" s="18"/>
      <c r="X283" s="18"/>
    </row>
    <row r="284" spans="1:24" s="19" customFormat="1" ht="12.75" outlineLevel="1" x14ac:dyDescent="0.2">
      <c r="A284" s="318" t="s">
        <v>1528</v>
      </c>
      <c r="B284" s="319"/>
      <c r="C284" s="331"/>
      <c r="D284" s="326" t="s">
        <v>1527</v>
      </c>
      <c r="E284" s="298">
        <f>SUM(I285:I287)</f>
        <v>0</v>
      </c>
      <c r="F284" s="299"/>
      <c r="G284" s="299"/>
      <c r="H284" s="299"/>
      <c r="I284" s="319"/>
      <c r="J284" s="323" t="e">
        <f>E284/$G$779</f>
        <v>#DIV/0!</v>
      </c>
      <c r="K284" s="18"/>
      <c r="L284" s="18"/>
      <c r="M284" s="18"/>
      <c r="N284" s="18"/>
      <c r="O284" s="18"/>
      <c r="P284" s="18"/>
      <c r="Q284" s="18"/>
      <c r="R284" s="18"/>
      <c r="S284" s="18"/>
      <c r="T284" s="18"/>
      <c r="U284" s="18"/>
      <c r="V284" s="18"/>
      <c r="W284" s="18"/>
      <c r="X284" s="18"/>
    </row>
    <row r="285" spans="1:24" s="19" customFormat="1" ht="25.5" outlineLevel="1" x14ac:dyDescent="0.2">
      <c r="A285" s="537" t="s">
        <v>1533</v>
      </c>
      <c r="B285" s="538" t="s">
        <v>117</v>
      </c>
      <c r="C285" s="539" t="s">
        <v>1529</v>
      </c>
      <c r="D285" s="540" t="s">
        <v>1530</v>
      </c>
      <c r="E285" s="427" t="s">
        <v>108</v>
      </c>
      <c r="F285" s="426">
        <v>724.81</v>
      </c>
      <c r="G285" s="695"/>
      <c r="H285" s="447">
        <f>ROUND(G285*(1+$F$780),2)</f>
        <v>0</v>
      </c>
      <c r="I285" s="447">
        <f t="shared" si="56"/>
        <v>0</v>
      </c>
      <c r="J285" s="541" t="e">
        <f>I285/$G$779</f>
        <v>#DIV/0!</v>
      </c>
      <c r="K285" s="18"/>
      <c r="L285" s="18"/>
      <c r="M285" s="18"/>
      <c r="N285" s="18"/>
      <c r="O285" s="18"/>
      <c r="P285" s="18"/>
      <c r="Q285" s="18"/>
      <c r="R285" s="18"/>
      <c r="S285" s="18"/>
      <c r="T285" s="18"/>
      <c r="U285" s="18"/>
      <c r="V285" s="18"/>
      <c r="W285" s="18"/>
      <c r="X285" s="18"/>
    </row>
    <row r="286" spans="1:24" s="19" customFormat="1" ht="25.5" outlineLevel="1" x14ac:dyDescent="0.2">
      <c r="A286" s="542" t="s">
        <v>1534</v>
      </c>
      <c r="B286" s="543" t="s">
        <v>213</v>
      </c>
      <c r="C286" s="544" t="s">
        <v>1519</v>
      </c>
      <c r="D286" s="545" t="s">
        <v>2211</v>
      </c>
      <c r="E286" s="467" t="s">
        <v>1508</v>
      </c>
      <c r="F286" s="438">
        <v>32.299999999999997</v>
      </c>
      <c r="G286" s="239">
        <f>Composições!G673</f>
        <v>0</v>
      </c>
      <c r="H286" s="304">
        <f>ROUND(G286*(1+$F$780),2)</f>
        <v>0</v>
      </c>
      <c r="I286" s="304">
        <f t="shared" si="56"/>
        <v>0</v>
      </c>
      <c r="J286" s="546" t="e">
        <f>I286/$G$779</f>
        <v>#DIV/0!</v>
      </c>
      <c r="K286" s="18"/>
      <c r="L286" s="18"/>
      <c r="M286" s="18"/>
      <c r="N286" s="18"/>
      <c r="O286" s="18"/>
      <c r="P286" s="18"/>
      <c r="Q286" s="18"/>
      <c r="R286" s="18"/>
      <c r="S286" s="18"/>
      <c r="T286" s="18"/>
      <c r="U286" s="18"/>
      <c r="V286" s="18"/>
      <c r="W286" s="18"/>
      <c r="X286" s="18"/>
    </row>
    <row r="287" spans="1:24" s="19" customFormat="1" ht="26.25" outlineLevel="1" thickBot="1" x14ac:dyDescent="0.25">
      <c r="A287" s="547" t="s">
        <v>1535</v>
      </c>
      <c r="B287" s="548" t="s">
        <v>213</v>
      </c>
      <c r="C287" s="549" t="s">
        <v>1531</v>
      </c>
      <c r="D287" s="550" t="s">
        <v>1532</v>
      </c>
      <c r="E287" s="551" t="s">
        <v>1421</v>
      </c>
      <c r="F287" s="552">
        <v>632.70000000000005</v>
      </c>
      <c r="G287" s="240">
        <f>Composições!G740</f>
        <v>0</v>
      </c>
      <c r="H287" s="304">
        <f>ROUND(G287*(1+$F$780),2)</f>
        <v>0</v>
      </c>
      <c r="I287" s="304">
        <f t="shared" si="56"/>
        <v>0</v>
      </c>
      <c r="J287" s="317" t="e">
        <f>I287/$G$779</f>
        <v>#DIV/0!</v>
      </c>
      <c r="K287" s="18"/>
      <c r="L287" s="18"/>
      <c r="M287" s="18"/>
      <c r="N287" s="18"/>
      <c r="O287" s="18"/>
      <c r="P287" s="18"/>
      <c r="Q287" s="18"/>
      <c r="R287" s="18"/>
      <c r="S287" s="18"/>
      <c r="T287" s="18"/>
      <c r="U287" s="18"/>
      <c r="V287" s="18"/>
      <c r="W287" s="18"/>
      <c r="X287" s="18"/>
    </row>
    <row r="288" spans="1:24" s="19" customFormat="1" ht="15.75" outlineLevel="1" thickBot="1" x14ac:dyDescent="0.25">
      <c r="A288" s="288">
        <v>8</v>
      </c>
      <c r="B288" s="289"/>
      <c r="C288" s="324"/>
      <c r="D288" s="291" t="s">
        <v>137</v>
      </c>
      <c r="E288" s="292">
        <f>E289</f>
        <v>0</v>
      </c>
      <c r="F288" s="292"/>
      <c r="G288" s="292"/>
      <c r="H288" s="292"/>
      <c r="I288" s="292"/>
      <c r="J288" s="293" t="e">
        <f>E288/$G$779</f>
        <v>#DIV/0!</v>
      </c>
      <c r="K288" s="18"/>
      <c r="L288" s="18"/>
      <c r="M288" s="18"/>
      <c r="N288" s="18"/>
      <c r="O288" s="18"/>
      <c r="P288" s="18"/>
      <c r="Q288" s="18"/>
      <c r="R288" s="18"/>
      <c r="S288" s="18"/>
      <c r="T288" s="18"/>
      <c r="U288" s="18"/>
      <c r="V288" s="18"/>
      <c r="W288" s="18"/>
      <c r="X288" s="18"/>
    </row>
    <row r="289" spans="1:24" s="19" customFormat="1" ht="12.75" outlineLevel="1" x14ac:dyDescent="0.2">
      <c r="A289" s="294" t="s">
        <v>51</v>
      </c>
      <c r="B289" s="295"/>
      <c r="C289" s="325"/>
      <c r="D289" s="326" t="s">
        <v>137</v>
      </c>
      <c r="E289" s="298">
        <f>SUM(I290:I295)</f>
        <v>0</v>
      </c>
      <c r="F289" s="299"/>
      <c r="G289" s="299"/>
      <c r="H289" s="299"/>
      <c r="I289" s="295"/>
      <c r="J289" s="300" t="e">
        <f>E289/$G$779</f>
        <v>#DIV/0!</v>
      </c>
      <c r="K289" s="18"/>
      <c r="L289" s="18"/>
      <c r="M289" s="18"/>
      <c r="N289" s="18"/>
      <c r="O289" s="18"/>
      <c r="P289" s="18"/>
      <c r="Q289" s="18"/>
      <c r="R289" s="18"/>
      <c r="S289" s="18"/>
      <c r="T289" s="18"/>
      <c r="U289" s="18"/>
      <c r="V289" s="18"/>
      <c r="W289" s="18"/>
      <c r="X289" s="18"/>
    </row>
    <row r="290" spans="1:24" s="19" customFormat="1" ht="25.5" outlineLevel="1" x14ac:dyDescent="0.2">
      <c r="A290" s="363" t="s">
        <v>52</v>
      </c>
      <c r="B290" s="553" t="s">
        <v>213</v>
      </c>
      <c r="C290" s="554" t="s">
        <v>314</v>
      </c>
      <c r="D290" s="521" t="s">
        <v>315</v>
      </c>
      <c r="E290" s="447" t="s">
        <v>1441</v>
      </c>
      <c r="F290" s="344">
        <v>1613.32</v>
      </c>
      <c r="G290" s="236">
        <f>Composições!G751</f>
        <v>0</v>
      </c>
      <c r="H290" s="304">
        <f t="shared" ref="H290:H295" si="58">ROUND(G290*(1+$F$780),2)</f>
        <v>0</v>
      </c>
      <c r="I290" s="304">
        <f t="shared" ref="I290:I295" si="59">ROUND(H290*F290,2)</f>
        <v>0</v>
      </c>
      <c r="J290" s="370" t="e">
        <f t="shared" ref="J290:J295" si="60">I290/$G$779</f>
        <v>#DIV/0!</v>
      </c>
      <c r="K290" s="18"/>
      <c r="L290" s="18"/>
      <c r="M290" s="18"/>
      <c r="N290" s="18"/>
      <c r="O290" s="18"/>
      <c r="P290" s="18"/>
      <c r="Q290" s="18"/>
      <c r="R290" s="18"/>
      <c r="S290" s="18"/>
      <c r="T290" s="18"/>
      <c r="U290" s="18"/>
      <c r="V290" s="18"/>
      <c r="W290" s="18"/>
      <c r="X290" s="18"/>
    </row>
    <row r="291" spans="1:24" s="19" customFormat="1" ht="12.75" outlineLevel="1" x14ac:dyDescent="0.2">
      <c r="A291" s="363" t="s">
        <v>53</v>
      </c>
      <c r="B291" s="555" t="s">
        <v>213</v>
      </c>
      <c r="C291" s="556" t="s">
        <v>1543</v>
      </c>
      <c r="D291" s="557" t="s">
        <v>2210</v>
      </c>
      <c r="E291" s="454" t="s">
        <v>1441</v>
      </c>
      <c r="F291" s="344">
        <v>192.74</v>
      </c>
      <c r="G291" s="236">
        <f>Composições!G759</f>
        <v>0</v>
      </c>
      <c r="H291" s="304">
        <f t="shared" si="58"/>
        <v>0</v>
      </c>
      <c r="I291" s="304">
        <f t="shared" si="59"/>
        <v>0</v>
      </c>
      <c r="J291" s="370" t="e">
        <f t="shared" si="60"/>
        <v>#DIV/0!</v>
      </c>
      <c r="K291" s="18"/>
      <c r="L291" s="18"/>
      <c r="M291" s="18"/>
      <c r="N291" s="18"/>
      <c r="O291" s="18"/>
      <c r="P291" s="18"/>
      <c r="Q291" s="18"/>
      <c r="R291" s="18"/>
      <c r="S291" s="18"/>
      <c r="T291" s="18"/>
      <c r="U291" s="18"/>
      <c r="V291" s="18"/>
      <c r="W291" s="18"/>
      <c r="X291" s="18"/>
    </row>
    <row r="292" spans="1:24" s="19" customFormat="1" ht="12.75" outlineLevel="1" x14ac:dyDescent="0.2">
      <c r="A292" s="363" t="s">
        <v>1549</v>
      </c>
      <c r="B292" s="555" t="s">
        <v>213</v>
      </c>
      <c r="C292" s="556" t="s">
        <v>316</v>
      </c>
      <c r="D292" s="557" t="s">
        <v>1544</v>
      </c>
      <c r="E292" s="454" t="s">
        <v>1441</v>
      </c>
      <c r="F292" s="344">
        <v>280.02</v>
      </c>
      <c r="G292" s="236">
        <f>Composições!G767</f>
        <v>0</v>
      </c>
      <c r="H292" s="304">
        <f t="shared" si="58"/>
        <v>0</v>
      </c>
      <c r="I292" s="304">
        <f t="shared" si="59"/>
        <v>0</v>
      </c>
      <c r="J292" s="370" t="e">
        <f t="shared" si="60"/>
        <v>#DIV/0!</v>
      </c>
      <c r="K292" s="18"/>
      <c r="L292" s="18"/>
      <c r="M292" s="18"/>
      <c r="N292" s="18"/>
      <c r="O292" s="18"/>
      <c r="P292" s="18"/>
      <c r="Q292" s="18"/>
      <c r="R292" s="18"/>
      <c r="S292" s="18"/>
      <c r="T292" s="18"/>
      <c r="U292" s="18"/>
      <c r="V292" s="18"/>
      <c r="W292" s="18"/>
      <c r="X292" s="18"/>
    </row>
    <row r="293" spans="1:24" s="19" customFormat="1" ht="12.75" outlineLevel="1" x14ac:dyDescent="0.2">
      <c r="A293" s="363" t="s">
        <v>1550</v>
      </c>
      <c r="B293" s="555" t="s">
        <v>213</v>
      </c>
      <c r="C293" s="556" t="s">
        <v>1545</v>
      </c>
      <c r="D293" s="557" t="s">
        <v>1546</v>
      </c>
      <c r="E293" s="454" t="s">
        <v>1441</v>
      </c>
      <c r="F293" s="344">
        <v>42.55</v>
      </c>
      <c r="G293" s="236">
        <f>Composições!G775</f>
        <v>0</v>
      </c>
      <c r="H293" s="304">
        <f t="shared" si="58"/>
        <v>0</v>
      </c>
      <c r="I293" s="304">
        <f t="shared" si="59"/>
        <v>0</v>
      </c>
      <c r="J293" s="370" t="e">
        <f t="shared" si="60"/>
        <v>#DIV/0!</v>
      </c>
      <c r="K293" s="18"/>
      <c r="L293" s="18"/>
      <c r="M293" s="18"/>
      <c r="N293" s="18"/>
      <c r="O293" s="18"/>
      <c r="P293" s="18"/>
      <c r="Q293" s="18"/>
      <c r="R293" s="18"/>
      <c r="S293" s="18"/>
      <c r="T293" s="18"/>
      <c r="U293" s="18"/>
      <c r="V293" s="18"/>
      <c r="W293" s="18"/>
      <c r="X293" s="18"/>
    </row>
    <row r="294" spans="1:24" s="19" customFormat="1" ht="51" outlineLevel="1" x14ac:dyDescent="0.2">
      <c r="A294" s="363" t="s">
        <v>1551</v>
      </c>
      <c r="B294" s="555" t="s">
        <v>117</v>
      </c>
      <c r="C294" s="556" t="s">
        <v>331</v>
      </c>
      <c r="D294" s="557" t="s">
        <v>332</v>
      </c>
      <c r="E294" s="454" t="s">
        <v>108</v>
      </c>
      <c r="F294" s="344">
        <v>192.74</v>
      </c>
      <c r="G294" s="674"/>
      <c r="H294" s="304">
        <f t="shared" si="58"/>
        <v>0</v>
      </c>
      <c r="I294" s="304">
        <f t="shared" si="59"/>
        <v>0</v>
      </c>
      <c r="J294" s="370" t="e">
        <f t="shared" si="60"/>
        <v>#DIV/0!</v>
      </c>
      <c r="K294" s="18"/>
      <c r="L294" s="18"/>
      <c r="M294" s="18"/>
      <c r="N294" s="18"/>
      <c r="O294" s="18"/>
      <c r="P294" s="18"/>
      <c r="Q294" s="18"/>
      <c r="R294" s="18"/>
      <c r="S294" s="18"/>
      <c r="T294" s="18"/>
      <c r="U294" s="18"/>
      <c r="V294" s="18"/>
      <c r="W294" s="18"/>
      <c r="X294" s="18"/>
    </row>
    <row r="295" spans="1:24" s="19" customFormat="1" ht="26.25" outlineLevel="1" thickBot="1" x14ac:dyDescent="0.25">
      <c r="A295" s="363" t="s">
        <v>1552</v>
      </c>
      <c r="B295" s="555" t="s">
        <v>117</v>
      </c>
      <c r="C295" s="556" t="s">
        <v>1547</v>
      </c>
      <c r="D295" s="557" t="s">
        <v>1548</v>
      </c>
      <c r="E295" s="454" t="s">
        <v>108</v>
      </c>
      <c r="F295" s="344">
        <v>192.74</v>
      </c>
      <c r="G295" s="674"/>
      <c r="H295" s="304">
        <f t="shared" si="58"/>
        <v>0</v>
      </c>
      <c r="I295" s="304">
        <f t="shared" si="59"/>
        <v>0</v>
      </c>
      <c r="J295" s="370" t="e">
        <f t="shared" si="60"/>
        <v>#DIV/0!</v>
      </c>
      <c r="K295" s="18"/>
      <c r="L295" s="18"/>
      <c r="M295" s="18"/>
      <c r="N295" s="18"/>
      <c r="O295" s="18"/>
      <c r="P295" s="18"/>
      <c r="Q295" s="18"/>
      <c r="R295" s="18"/>
      <c r="S295" s="18"/>
      <c r="T295" s="18"/>
      <c r="U295" s="18"/>
      <c r="V295" s="18"/>
      <c r="W295" s="18"/>
      <c r="X295" s="18"/>
    </row>
    <row r="296" spans="1:24" s="19" customFormat="1" ht="15.75" thickBot="1" x14ac:dyDescent="0.25">
      <c r="A296" s="288">
        <v>9</v>
      </c>
      <c r="B296" s="289"/>
      <c r="C296" s="324"/>
      <c r="D296" s="291" t="s">
        <v>317</v>
      </c>
      <c r="E296" s="292">
        <f>SUM(E297,E309)</f>
        <v>0</v>
      </c>
      <c r="F296" s="292"/>
      <c r="G296" s="292"/>
      <c r="H296" s="292"/>
      <c r="I296" s="292"/>
      <c r="J296" s="293" t="e">
        <f>E296/$G$779</f>
        <v>#DIV/0!</v>
      </c>
      <c r="K296" s="18"/>
      <c r="L296" s="18"/>
      <c r="M296" s="18"/>
      <c r="N296" s="18"/>
      <c r="O296" s="18"/>
      <c r="P296" s="18"/>
      <c r="Q296" s="18"/>
      <c r="R296" s="18"/>
      <c r="S296" s="18"/>
      <c r="T296" s="18"/>
      <c r="U296" s="18"/>
      <c r="V296" s="18"/>
      <c r="W296" s="18"/>
      <c r="X296" s="18"/>
    </row>
    <row r="297" spans="1:24" s="19" customFormat="1" ht="12.75" outlineLevel="1" x14ac:dyDescent="0.2">
      <c r="A297" s="294" t="s">
        <v>54</v>
      </c>
      <c r="B297" s="295"/>
      <c r="C297" s="325"/>
      <c r="D297" s="326" t="s">
        <v>222</v>
      </c>
      <c r="E297" s="298">
        <f>SUM(I298:I308)</f>
        <v>0</v>
      </c>
      <c r="F297" s="299"/>
      <c r="G297" s="299"/>
      <c r="H297" s="299"/>
      <c r="I297" s="295"/>
      <c r="J297" s="558" t="e">
        <f>E297/$G$779</f>
        <v>#DIV/0!</v>
      </c>
      <c r="K297" s="18"/>
      <c r="L297" s="18"/>
      <c r="M297" s="18"/>
      <c r="N297" s="18"/>
      <c r="O297" s="18"/>
      <c r="P297" s="18"/>
      <c r="Q297" s="18"/>
      <c r="R297" s="18"/>
      <c r="S297" s="18"/>
      <c r="T297" s="18"/>
      <c r="U297" s="18"/>
      <c r="V297" s="18"/>
      <c r="W297" s="18"/>
      <c r="X297" s="18"/>
    </row>
    <row r="298" spans="1:24" s="19" customFormat="1" ht="38.25" outlineLevel="1" x14ac:dyDescent="0.2">
      <c r="A298" s="363" t="s">
        <v>55</v>
      </c>
      <c r="B298" s="559" t="s">
        <v>213</v>
      </c>
      <c r="C298" s="554" t="s">
        <v>1553</v>
      </c>
      <c r="D298" s="521" t="s">
        <v>1554</v>
      </c>
      <c r="E298" s="447" t="s">
        <v>1441</v>
      </c>
      <c r="F298" s="344">
        <v>3748.63</v>
      </c>
      <c r="G298" s="236">
        <f>Composições!G783</f>
        <v>0</v>
      </c>
      <c r="H298" s="304">
        <f t="shared" ref="H298:H308" si="61">ROUND(G298*(1+$F$780),2)</f>
        <v>0</v>
      </c>
      <c r="I298" s="304">
        <f t="shared" ref="I298:I308" si="62">ROUND(H298*F298,2)</f>
        <v>0</v>
      </c>
      <c r="J298" s="370" t="e">
        <f t="shared" ref="J298:J308" si="63">I298/$G$779</f>
        <v>#DIV/0!</v>
      </c>
      <c r="K298" s="18"/>
      <c r="L298" s="18"/>
      <c r="M298" s="18"/>
      <c r="N298" s="18"/>
      <c r="O298" s="18"/>
      <c r="P298" s="18"/>
      <c r="Q298" s="18"/>
      <c r="R298" s="18"/>
      <c r="S298" s="18"/>
      <c r="T298" s="18"/>
      <c r="U298" s="18"/>
      <c r="V298" s="18"/>
      <c r="W298" s="18"/>
      <c r="X298" s="18"/>
    </row>
    <row r="299" spans="1:24" s="19" customFormat="1" ht="38.25" outlineLevel="1" x14ac:dyDescent="0.2">
      <c r="A299" s="363" t="s">
        <v>56</v>
      </c>
      <c r="B299" s="560" t="s">
        <v>213</v>
      </c>
      <c r="C299" s="556" t="s">
        <v>1555</v>
      </c>
      <c r="D299" s="329" t="s">
        <v>1556</v>
      </c>
      <c r="E299" s="314" t="s">
        <v>1441</v>
      </c>
      <c r="F299" s="344">
        <v>2778.01</v>
      </c>
      <c r="G299" s="236">
        <f>Composições!G791</f>
        <v>0</v>
      </c>
      <c r="H299" s="304">
        <f t="shared" si="61"/>
        <v>0</v>
      </c>
      <c r="I299" s="304">
        <f t="shared" si="62"/>
        <v>0</v>
      </c>
      <c r="J299" s="370" t="e">
        <f t="shared" si="63"/>
        <v>#DIV/0!</v>
      </c>
      <c r="K299" s="18"/>
      <c r="L299" s="18"/>
      <c r="M299" s="18"/>
      <c r="N299" s="18"/>
      <c r="O299" s="18"/>
      <c r="P299" s="18"/>
      <c r="Q299" s="18"/>
      <c r="R299" s="18"/>
      <c r="S299" s="18"/>
      <c r="T299" s="18"/>
      <c r="U299" s="18"/>
      <c r="V299" s="18"/>
      <c r="W299" s="18"/>
      <c r="X299" s="18"/>
    </row>
    <row r="300" spans="1:24" s="19" customFormat="1" ht="38.25" outlineLevel="1" x14ac:dyDescent="0.2">
      <c r="A300" s="363" t="s">
        <v>57</v>
      </c>
      <c r="B300" s="368" t="s">
        <v>213</v>
      </c>
      <c r="C300" s="556" t="s">
        <v>1557</v>
      </c>
      <c r="D300" s="412" t="s">
        <v>1558</v>
      </c>
      <c r="E300" s="561" t="s">
        <v>1441</v>
      </c>
      <c r="F300" s="344">
        <v>2512.64</v>
      </c>
      <c r="G300" s="236">
        <f>Composições!G799</f>
        <v>0</v>
      </c>
      <c r="H300" s="304">
        <f t="shared" si="61"/>
        <v>0</v>
      </c>
      <c r="I300" s="304">
        <f t="shared" si="62"/>
        <v>0</v>
      </c>
      <c r="J300" s="370" t="e">
        <f t="shared" si="63"/>
        <v>#DIV/0!</v>
      </c>
      <c r="K300" s="18"/>
      <c r="L300" s="18"/>
      <c r="M300" s="18"/>
      <c r="N300" s="18"/>
      <c r="O300" s="18"/>
      <c r="P300" s="18"/>
      <c r="Q300" s="18"/>
      <c r="R300" s="18"/>
      <c r="S300" s="18"/>
      <c r="T300" s="18"/>
      <c r="U300" s="18"/>
      <c r="V300" s="18"/>
      <c r="W300" s="18"/>
      <c r="X300" s="18"/>
    </row>
    <row r="301" spans="1:24" s="19" customFormat="1" ht="38.25" outlineLevel="1" x14ac:dyDescent="0.2">
      <c r="A301" s="363" t="s">
        <v>58</v>
      </c>
      <c r="B301" s="562" t="s">
        <v>213</v>
      </c>
      <c r="C301" s="556" t="s">
        <v>1559</v>
      </c>
      <c r="D301" s="563" t="s">
        <v>1560</v>
      </c>
      <c r="E301" s="415" t="s">
        <v>1441</v>
      </c>
      <c r="F301" s="344">
        <v>729.51</v>
      </c>
      <c r="G301" s="236">
        <f>Composições!G808</f>
        <v>0</v>
      </c>
      <c r="H301" s="304">
        <f t="shared" si="61"/>
        <v>0</v>
      </c>
      <c r="I301" s="304">
        <f t="shared" si="62"/>
        <v>0</v>
      </c>
      <c r="J301" s="370" t="e">
        <f t="shared" si="63"/>
        <v>#DIV/0!</v>
      </c>
      <c r="K301" s="18"/>
      <c r="L301" s="18"/>
      <c r="M301" s="18"/>
      <c r="N301" s="18"/>
      <c r="O301" s="18"/>
      <c r="P301" s="18"/>
      <c r="Q301" s="18"/>
      <c r="R301" s="18"/>
      <c r="S301" s="18"/>
      <c r="T301" s="18"/>
      <c r="U301" s="18"/>
      <c r="V301" s="18"/>
      <c r="W301" s="18"/>
      <c r="X301" s="18"/>
    </row>
    <row r="302" spans="1:24" s="19" customFormat="1" ht="38.25" outlineLevel="1" x14ac:dyDescent="0.2">
      <c r="A302" s="363" t="s">
        <v>59</v>
      </c>
      <c r="B302" s="562" t="s">
        <v>117</v>
      </c>
      <c r="C302" s="556" t="s">
        <v>320</v>
      </c>
      <c r="D302" s="329" t="s">
        <v>1561</v>
      </c>
      <c r="E302" s="314" t="s">
        <v>108</v>
      </c>
      <c r="F302" s="344">
        <v>523.91999999999996</v>
      </c>
      <c r="G302" s="674"/>
      <c r="H302" s="304">
        <f t="shared" si="61"/>
        <v>0</v>
      </c>
      <c r="I302" s="304">
        <f t="shared" si="62"/>
        <v>0</v>
      </c>
      <c r="J302" s="370" t="e">
        <f t="shared" si="63"/>
        <v>#DIV/0!</v>
      </c>
      <c r="K302" s="18"/>
      <c r="L302" s="18"/>
      <c r="M302" s="18"/>
      <c r="N302" s="18"/>
      <c r="O302" s="18"/>
      <c r="P302" s="18"/>
      <c r="Q302" s="18"/>
      <c r="R302" s="18"/>
      <c r="S302" s="18"/>
      <c r="T302" s="18"/>
      <c r="U302" s="18"/>
      <c r="V302" s="18"/>
      <c r="W302" s="18"/>
      <c r="X302" s="18"/>
    </row>
    <row r="303" spans="1:24" s="19" customFormat="1" ht="38.25" outlineLevel="1" x14ac:dyDescent="0.2">
      <c r="A303" s="363" t="s">
        <v>60</v>
      </c>
      <c r="B303" s="562" t="s">
        <v>213</v>
      </c>
      <c r="C303" s="556" t="s">
        <v>1562</v>
      </c>
      <c r="D303" s="412" t="s">
        <v>1563</v>
      </c>
      <c r="E303" s="415" t="s">
        <v>1421</v>
      </c>
      <c r="F303" s="344">
        <v>141.12</v>
      </c>
      <c r="G303" s="236">
        <f>Composições!G817</f>
        <v>0</v>
      </c>
      <c r="H303" s="304">
        <f t="shared" si="61"/>
        <v>0</v>
      </c>
      <c r="I303" s="304">
        <f t="shared" si="62"/>
        <v>0</v>
      </c>
      <c r="J303" s="370" t="e">
        <f t="shared" si="63"/>
        <v>#DIV/0!</v>
      </c>
      <c r="K303" s="18"/>
      <c r="L303" s="18"/>
      <c r="M303" s="18"/>
      <c r="N303" s="18"/>
      <c r="O303" s="18"/>
      <c r="P303" s="18"/>
      <c r="Q303" s="18"/>
      <c r="R303" s="18"/>
      <c r="S303" s="18"/>
      <c r="T303" s="18"/>
      <c r="U303" s="18"/>
      <c r="V303" s="18"/>
      <c r="W303" s="18"/>
      <c r="X303" s="18"/>
    </row>
    <row r="304" spans="1:24" s="19" customFormat="1" ht="38.25" outlineLevel="1" x14ac:dyDescent="0.2">
      <c r="A304" s="363" t="s">
        <v>186</v>
      </c>
      <c r="B304" s="560" t="s">
        <v>213</v>
      </c>
      <c r="C304" s="556" t="s">
        <v>1564</v>
      </c>
      <c r="D304" s="412" t="s">
        <v>1565</v>
      </c>
      <c r="E304" s="415" t="s">
        <v>1421</v>
      </c>
      <c r="F304" s="344">
        <v>64.48</v>
      </c>
      <c r="G304" s="236">
        <f>Composições!G827</f>
        <v>0</v>
      </c>
      <c r="H304" s="304">
        <f t="shared" si="61"/>
        <v>0</v>
      </c>
      <c r="I304" s="304">
        <f t="shared" si="62"/>
        <v>0</v>
      </c>
      <c r="J304" s="370" t="e">
        <f t="shared" si="63"/>
        <v>#DIV/0!</v>
      </c>
      <c r="K304" s="18"/>
      <c r="L304" s="18"/>
      <c r="M304" s="18"/>
      <c r="N304" s="18"/>
      <c r="O304" s="18"/>
      <c r="P304" s="18"/>
      <c r="Q304" s="18"/>
      <c r="R304" s="18"/>
      <c r="S304" s="18"/>
      <c r="T304" s="18"/>
      <c r="U304" s="18"/>
      <c r="V304" s="18"/>
      <c r="W304" s="18"/>
      <c r="X304" s="18"/>
    </row>
    <row r="305" spans="1:24" s="19" customFormat="1" ht="12.75" outlineLevel="1" x14ac:dyDescent="0.2">
      <c r="A305" s="363" t="s">
        <v>187</v>
      </c>
      <c r="B305" s="560" t="s">
        <v>213</v>
      </c>
      <c r="C305" s="556" t="s">
        <v>321</v>
      </c>
      <c r="D305" s="412" t="s">
        <v>1566</v>
      </c>
      <c r="E305" s="314" t="s">
        <v>1279</v>
      </c>
      <c r="F305" s="344">
        <v>279.08</v>
      </c>
      <c r="G305" s="236">
        <f>Composições!G837</f>
        <v>0</v>
      </c>
      <c r="H305" s="304">
        <f t="shared" si="61"/>
        <v>0</v>
      </c>
      <c r="I305" s="304">
        <f t="shared" si="62"/>
        <v>0</v>
      </c>
      <c r="J305" s="370" t="e">
        <f t="shared" si="63"/>
        <v>#DIV/0!</v>
      </c>
      <c r="K305" s="18"/>
      <c r="L305" s="18"/>
      <c r="M305" s="18"/>
      <c r="N305" s="18"/>
      <c r="O305" s="18"/>
      <c r="P305" s="18"/>
      <c r="Q305" s="18"/>
      <c r="R305" s="18"/>
      <c r="S305" s="18"/>
      <c r="T305" s="18"/>
      <c r="U305" s="18"/>
      <c r="V305" s="18"/>
      <c r="W305" s="18"/>
      <c r="X305" s="18"/>
    </row>
    <row r="306" spans="1:24" s="19" customFormat="1" ht="25.5" outlineLevel="1" x14ac:dyDescent="0.2">
      <c r="A306" s="363" t="s">
        <v>188</v>
      </c>
      <c r="B306" s="560" t="s">
        <v>117</v>
      </c>
      <c r="C306" s="556" t="s">
        <v>322</v>
      </c>
      <c r="D306" s="563" t="s">
        <v>323</v>
      </c>
      <c r="E306" s="415" t="s">
        <v>108</v>
      </c>
      <c r="F306" s="344">
        <v>514.04999999999995</v>
      </c>
      <c r="G306" s="674"/>
      <c r="H306" s="304">
        <f t="shared" si="61"/>
        <v>0</v>
      </c>
      <c r="I306" s="304">
        <f t="shared" si="62"/>
        <v>0</v>
      </c>
      <c r="J306" s="370" t="e">
        <f t="shared" si="63"/>
        <v>#DIV/0!</v>
      </c>
      <c r="K306" s="18"/>
      <c r="L306" s="18"/>
      <c r="M306" s="18"/>
      <c r="N306" s="18"/>
      <c r="O306" s="18"/>
      <c r="P306" s="18"/>
      <c r="Q306" s="18"/>
      <c r="R306" s="18"/>
      <c r="S306" s="18"/>
      <c r="T306" s="18"/>
      <c r="U306" s="18"/>
      <c r="V306" s="18"/>
      <c r="W306" s="18"/>
      <c r="X306" s="18"/>
    </row>
    <row r="307" spans="1:24" s="19" customFormat="1" ht="38.25" outlineLevel="1" x14ac:dyDescent="0.2">
      <c r="A307" s="363" t="s">
        <v>189</v>
      </c>
      <c r="B307" s="368" t="s">
        <v>213</v>
      </c>
      <c r="C307" s="556" t="s">
        <v>324</v>
      </c>
      <c r="D307" s="329" t="s">
        <v>1567</v>
      </c>
      <c r="E307" s="415" t="s">
        <v>1441</v>
      </c>
      <c r="F307" s="344">
        <v>1282.51</v>
      </c>
      <c r="G307" s="236">
        <f>Composições!G846</f>
        <v>0</v>
      </c>
      <c r="H307" s="304">
        <f t="shared" si="61"/>
        <v>0</v>
      </c>
      <c r="I307" s="304">
        <f t="shared" si="62"/>
        <v>0</v>
      </c>
      <c r="J307" s="370" t="e">
        <f t="shared" si="63"/>
        <v>#DIV/0!</v>
      </c>
      <c r="K307" s="18"/>
      <c r="L307" s="18"/>
      <c r="M307" s="18"/>
      <c r="N307" s="18"/>
      <c r="O307" s="18"/>
      <c r="P307" s="18"/>
      <c r="Q307" s="18"/>
      <c r="R307" s="18"/>
      <c r="S307" s="18"/>
      <c r="T307" s="18"/>
      <c r="U307" s="18"/>
      <c r="V307" s="18"/>
      <c r="W307" s="18"/>
      <c r="X307" s="18"/>
    </row>
    <row r="308" spans="1:24" s="19" customFormat="1" ht="12.75" outlineLevel="1" x14ac:dyDescent="0.2">
      <c r="A308" s="363" t="s">
        <v>190</v>
      </c>
      <c r="B308" s="564" t="s">
        <v>213</v>
      </c>
      <c r="C308" s="556" t="s">
        <v>1568</v>
      </c>
      <c r="D308" s="412" t="s">
        <v>1569</v>
      </c>
      <c r="E308" s="314" t="s">
        <v>1570</v>
      </c>
      <c r="F308" s="344">
        <v>254.88</v>
      </c>
      <c r="G308" s="237">
        <f>Composições!G854</f>
        <v>0</v>
      </c>
      <c r="H308" s="304">
        <f t="shared" si="61"/>
        <v>0</v>
      </c>
      <c r="I308" s="304">
        <f t="shared" si="62"/>
        <v>0</v>
      </c>
      <c r="J308" s="370" t="e">
        <f t="shared" si="63"/>
        <v>#DIV/0!</v>
      </c>
      <c r="K308" s="18"/>
      <c r="L308" s="18"/>
      <c r="M308" s="18"/>
      <c r="N308" s="18"/>
      <c r="O308" s="18"/>
      <c r="P308" s="18"/>
      <c r="Q308" s="18"/>
      <c r="R308" s="18"/>
      <c r="S308" s="18"/>
      <c r="T308" s="18"/>
      <c r="U308" s="18"/>
      <c r="V308" s="18"/>
      <c r="W308" s="18"/>
      <c r="X308" s="18"/>
    </row>
    <row r="309" spans="1:24" s="19" customFormat="1" ht="12.75" outlineLevel="1" x14ac:dyDescent="0.2">
      <c r="A309" s="318" t="s">
        <v>191</v>
      </c>
      <c r="B309" s="295"/>
      <c r="C309" s="331"/>
      <c r="D309" s="332" t="s">
        <v>325</v>
      </c>
      <c r="E309" s="321">
        <f>SUM(I310:I311)</f>
        <v>0</v>
      </c>
      <c r="F309" s="322"/>
      <c r="G309" s="322"/>
      <c r="H309" s="322"/>
      <c r="I309" s="319"/>
      <c r="J309" s="565" t="e">
        <f>E309/$G$779</f>
        <v>#DIV/0!</v>
      </c>
      <c r="K309" s="18"/>
      <c r="L309" s="18"/>
      <c r="M309" s="18"/>
      <c r="N309" s="18"/>
      <c r="O309" s="18"/>
      <c r="P309" s="18"/>
      <c r="Q309" s="18"/>
      <c r="R309" s="18"/>
      <c r="S309" s="18"/>
      <c r="T309" s="18"/>
      <c r="U309" s="18"/>
      <c r="V309" s="18"/>
      <c r="W309" s="18"/>
      <c r="X309" s="18"/>
    </row>
    <row r="310" spans="1:24" s="19" customFormat="1" ht="38.25" outlineLevel="1" x14ac:dyDescent="0.2">
      <c r="A310" s="363" t="s">
        <v>192</v>
      </c>
      <c r="B310" s="553" t="s">
        <v>117</v>
      </c>
      <c r="C310" s="554" t="s">
        <v>1571</v>
      </c>
      <c r="D310" s="521" t="s">
        <v>1572</v>
      </c>
      <c r="E310" s="447" t="s">
        <v>108</v>
      </c>
      <c r="F310" s="344">
        <v>2032.62</v>
      </c>
      <c r="G310" s="674"/>
      <c r="H310" s="304">
        <f>ROUND(G310*(1+$F$780),2)</f>
        <v>0</v>
      </c>
      <c r="I310" s="304">
        <f t="shared" ref="I310:I311" si="64">ROUND(H310*F310,2)</f>
        <v>0</v>
      </c>
      <c r="J310" s="370" t="e">
        <f>I310/$G$779</f>
        <v>#DIV/0!</v>
      </c>
      <c r="K310" s="18"/>
      <c r="L310" s="18"/>
      <c r="M310" s="17"/>
      <c r="N310" s="17"/>
      <c r="O310" s="17"/>
      <c r="P310" s="18"/>
      <c r="Q310" s="18"/>
      <c r="R310" s="18"/>
      <c r="S310" s="18"/>
      <c r="T310" s="18"/>
      <c r="U310" s="18"/>
      <c r="V310" s="18"/>
      <c r="W310" s="18"/>
      <c r="X310" s="18"/>
    </row>
    <row r="311" spans="1:24" s="19" customFormat="1" ht="39" outlineLevel="1" thickBot="1" x14ac:dyDescent="0.25">
      <c r="A311" s="363" t="s">
        <v>185</v>
      </c>
      <c r="B311" s="560" t="s">
        <v>117</v>
      </c>
      <c r="C311" s="566" t="s">
        <v>318</v>
      </c>
      <c r="D311" s="563" t="s">
        <v>319</v>
      </c>
      <c r="E311" s="415" t="s">
        <v>108</v>
      </c>
      <c r="F311" s="344">
        <v>2032.62</v>
      </c>
      <c r="G311" s="674"/>
      <c r="H311" s="304">
        <f>ROUND(G311*(1+$F$780),2)</f>
        <v>0</v>
      </c>
      <c r="I311" s="304">
        <f t="shared" si="64"/>
        <v>0</v>
      </c>
      <c r="J311" s="370" t="e">
        <f>I311/$G$779</f>
        <v>#DIV/0!</v>
      </c>
      <c r="K311" s="18"/>
      <c r="L311" s="18"/>
      <c r="M311" s="17"/>
      <c r="N311" s="17"/>
      <c r="O311" s="17"/>
      <c r="P311" s="18"/>
      <c r="Q311" s="18"/>
      <c r="R311" s="18"/>
      <c r="S311" s="18"/>
      <c r="T311" s="18"/>
      <c r="U311" s="18"/>
      <c r="V311" s="18"/>
      <c r="W311" s="18"/>
      <c r="X311" s="18"/>
    </row>
    <row r="312" spans="1:24" s="19" customFormat="1" ht="15.75" outlineLevel="1" thickBot="1" x14ac:dyDescent="0.25">
      <c r="A312" s="288">
        <v>10</v>
      </c>
      <c r="B312" s="289"/>
      <c r="C312" s="324"/>
      <c r="D312" s="291" t="s">
        <v>326</v>
      </c>
      <c r="E312" s="292">
        <f>SUM(E313,E322)</f>
        <v>0</v>
      </c>
      <c r="F312" s="292"/>
      <c r="G312" s="292"/>
      <c r="H312" s="292"/>
      <c r="I312" s="292"/>
      <c r="J312" s="293" t="e">
        <f>E312/$G$779</f>
        <v>#DIV/0!</v>
      </c>
      <c r="K312" s="18"/>
      <c r="L312" s="18"/>
      <c r="M312" s="18"/>
      <c r="N312" s="18"/>
      <c r="O312" s="18"/>
      <c r="P312" s="18"/>
      <c r="Q312" s="18"/>
      <c r="R312" s="18"/>
      <c r="S312" s="18"/>
      <c r="T312" s="18"/>
      <c r="U312" s="18"/>
      <c r="V312" s="18"/>
      <c r="W312" s="18"/>
      <c r="X312" s="18"/>
    </row>
    <row r="313" spans="1:24" s="19" customFormat="1" ht="12.75" outlineLevel="1" x14ac:dyDescent="0.2">
      <c r="A313" s="294" t="s">
        <v>61</v>
      </c>
      <c r="B313" s="295"/>
      <c r="C313" s="325"/>
      <c r="D313" s="326" t="s">
        <v>327</v>
      </c>
      <c r="E313" s="298">
        <f>SUM(I314:I321)</f>
        <v>0</v>
      </c>
      <c r="F313" s="299"/>
      <c r="G313" s="299"/>
      <c r="H313" s="299"/>
      <c r="I313" s="295"/>
      <c r="J313" s="300" t="e">
        <f>E313/$G$779</f>
        <v>#DIV/0!</v>
      </c>
      <c r="K313" s="18"/>
      <c r="L313" s="18"/>
      <c r="M313" s="18"/>
      <c r="N313" s="18"/>
      <c r="O313" s="18"/>
      <c r="P313" s="18"/>
      <c r="Q313" s="18"/>
      <c r="R313" s="18"/>
      <c r="S313" s="18"/>
      <c r="T313" s="18"/>
      <c r="U313" s="18"/>
      <c r="V313" s="18"/>
      <c r="W313" s="18"/>
      <c r="X313" s="18"/>
    </row>
    <row r="314" spans="1:24" s="19" customFormat="1" ht="25.5" outlineLevel="1" x14ac:dyDescent="0.2">
      <c r="A314" s="363" t="s">
        <v>62</v>
      </c>
      <c r="B314" s="364" t="s">
        <v>213</v>
      </c>
      <c r="C314" s="365" t="s">
        <v>328</v>
      </c>
      <c r="D314" s="303" t="s">
        <v>1573</v>
      </c>
      <c r="E314" s="304" t="s">
        <v>1421</v>
      </c>
      <c r="F314" s="344">
        <v>2770.06</v>
      </c>
      <c r="G314" s="236">
        <f>Composições!G868</f>
        <v>0</v>
      </c>
      <c r="H314" s="304">
        <f t="shared" ref="H314:H321" si="65">ROUND(G314*(1+$F$780),2)</f>
        <v>0</v>
      </c>
      <c r="I314" s="304">
        <f t="shared" ref="I314:I321" si="66">ROUND(H314*F314,2)</f>
        <v>0</v>
      </c>
      <c r="J314" s="306" t="e">
        <f t="shared" ref="J314:J321" si="67">I314/$G$779</f>
        <v>#DIV/0!</v>
      </c>
      <c r="K314" s="18"/>
      <c r="L314" s="18"/>
      <c r="M314" s="18"/>
      <c r="N314" s="18"/>
      <c r="O314" s="18"/>
      <c r="P314" s="18"/>
      <c r="Q314" s="18"/>
      <c r="R314" s="18"/>
      <c r="S314" s="18"/>
      <c r="T314" s="18"/>
      <c r="U314" s="18"/>
      <c r="V314" s="18"/>
      <c r="W314" s="18"/>
      <c r="X314" s="18"/>
    </row>
    <row r="315" spans="1:24" s="19" customFormat="1" ht="51" outlineLevel="1" x14ac:dyDescent="0.2">
      <c r="A315" s="363" t="s">
        <v>63</v>
      </c>
      <c r="B315" s="567" t="s">
        <v>117</v>
      </c>
      <c r="C315" s="301" t="s">
        <v>1574</v>
      </c>
      <c r="D315" s="303" t="s">
        <v>1575</v>
      </c>
      <c r="E315" s="304" t="s">
        <v>108</v>
      </c>
      <c r="F315" s="344">
        <v>2770.06</v>
      </c>
      <c r="G315" s="674"/>
      <c r="H315" s="304">
        <f t="shared" si="65"/>
        <v>0</v>
      </c>
      <c r="I315" s="304">
        <f t="shared" si="66"/>
        <v>0</v>
      </c>
      <c r="J315" s="317" t="e">
        <f t="shared" si="67"/>
        <v>#DIV/0!</v>
      </c>
      <c r="K315" s="18"/>
      <c r="L315" s="18"/>
      <c r="M315" s="18"/>
      <c r="N315" s="18"/>
      <c r="O315" s="18"/>
      <c r="P315" s="18"/>
      <c r="Q315" s="18"/>
      <c r="R315" s="18"/>
      <c r="S315" s="18"/>
      <c r="T315" s="18"/>
      <c r="U315" s="18"/>
      <c r="V315" s="18"/>
      <c r="W315" s="18"/>
      <c r="X315" s="18"/>
    </row>
    <row r="316" spans="1:24" s="19" customFormat="1" ht="51" outlineLevel="1" x14ac:dyDescent="0.2">
      <c r="A316" s="363" t="s">
        <v>445</v>
      </c>
      <c r="B316" s="567" t="s">
        <v>117</v>
      </c>
      <c r="C316" s="365" t="s">
        <v>331</v>
      </c>
      <c r="D316" s="568" t="s">
        <v>332</v>
      </c>
      <c r="E316" s="334" t="s">
        <v>108</v>
      </c>
      <c r="F316" s="369">
        <v>345.56</v>
      </c>
      <c r="G316" s="676"/>
      <c r="H316" s="304">
        <f t="shared" si="65"/>
        <v>0</v>
      </c>
      <c r="I316" s="304">
        <f t="shared" si="66"/>
        <v>0</v>
      </c>
      <c r="J316" s="317" t="e">
        <f t="shared" si="67"/>
        <v>#DIV/0!</v>
      </c>
      <c r="K316" s="18"/>
      <c r="L316" s="18"/>
      <c r="M316" s="18"/>
      <c r="N316" s="18"/>
      <c r="O316" s="18"/>
      <c r="P316" s="18"/>
      <c r="Q316" s="18"/>
      <c r="R316" s="18"/>
      <c r="S316" s="18"/>
      <c r="T316" s="18"/>
      <c r="U316" s="18"/>
      <c r="V316" s="18"/>
      <c r="W316" s="18"/>
      <c r="X316" s="18"/>
    </row>
    <row r="317" spans="1:24" s="19" customFormat="1" ht="38.25" outlineLevel="1" x14ac:dyDescent="0.2">
      <c r="A317" s="363" t="s">
        <v>446</v>
      </c>
      <c r="B317" s="566" t="s">
        <v>117</v>
      </c>
      <c r="C317" s="365" t="s">
        <v>333</v>
      </c>
      <c r="D317" s="557" t="s">
        <v>1576</v>
      </c>
      <c r="E317" s="454" t="s">
        <v>108</v>
      </c>
      <c r="F317" s="374">
        <v>345.56</v>
      </c>
      <c r="G317" s="680"/>
      <c r="H317" s="304">
        <f t="shared" si="65"/>
        <v>0</v>
      </c>
      <c r="I317" s="304">
        <f t="shared" si="66"/>
        <v>0</v>
      </c>
      <c r="J317" s="317" t="e">
        <f t="shared" si="67"/>
        <v>#DIV/0!</v>
      </c>
      <c r="K317" s="18"/>
      <c r="L317" s="18"/>
      <c r="M317" s="18"/>
      <c r="N317" s="18"/>
      <c r="O317" s="18"/>
      <c r="P317" s="18"/>
      <c r="Q317" s="18"/>
      <c r="R317" s="18"/>
      <c r="S317" s="18"/>
      <c r="T317" s="18"/>
      <c r="U317" s="18"/>
      <c r="V317" s="18"/>
      <c r="W317" s="18"/>
      <c r="X317" s="18"/>
    </row>
    <row r="318" spans="1:24" s="19" customFormat="1" ht="12.75" outlineLevel="1" x14ac:dyDescent="0.2">
      <c r="A318" s="363" t="s">
        <v>447</v>
      </c>
      <c r="B318" s="569" t="s">
        <v>213</v>
      </c>
      <c r="C318" s="365" t="s">
        <v>1577</v>
      </c>
      <c r="D318" s="557" t="s">
        <v>1578</v>
      </c>
      <c r="E318" s="454" t="s">
        <v>1508</v>
      </c>
      <c r="F318" s="528">
        <v>53.28</v>
      </c>
      <c r="G318" s="237">
        <f>Composições!G878</f>
        <v>0</v>
      </c>
      <c r="H318" s="304">
        <f t="shared" si="65"/>
        <v>0</v>
      </c>
      <c r="I318" s="304">
        <f t="shared" si="66"/>
        <v>0</v>
      </c>
      <c r="J318" s="317" t="e">
        <f t="shared" si="67"/>
        <v>#DIV/0!</v>
      </c>
      <c r="K318" s="18"/>
      <c r="L318" s="18"/>
      <c r="M318" s="18"/>
      <c r="N318" s="18"/>
      <c r="O318" s="18"/>
      <c r="P318" s="18"/>
      <c r="Q318" s="18"/>
      <c r="R318" s="18"/>
      <c r="S318" s="18"/>
      <c r="T318" s="18"/>
      <c r="U318" s="18"/>
      <c r="V318" s="18"/>
      <c r="W318" s="18"/>
      <c r="X318" s="18"/>
    </row>
    <row r="319" spans="1:24" s="19" customFormat="1" ht="12.75" outlineLevel="1" x14ac:dyDescent="0.2">
      <c r="A319" s="363" t="s">
        <v>448</v>
      </c>
      <c r="B319" s="569" t="s">
        <v>213</v>
      </c>
      <c r="C319" s="365" t="s">
        <v>1579</v>
      </c>
      <c r="D319" s="557" t="s">
        <v>2209</v>
      </c>
      <c r="E319" s="454" t="s">
        <v>1279</v>
      </c>
      <c r="F319" s="528">
        <v>705.52</v>
      </c>
      <c r="G319" s="241">
        <f>Composições!G888</f>
        <v>0</v>
      </c>
      <c r="H319" s="304">
        <f t="shared" si="65"/>
        <v>0</v>
      </c>
      <c r="I319" s="304">
        <f t="shared" si="66"/>
        <v>0</v>
      </c>
      <c r="J319" s="317" t="e">
        <f t="shared" si="67"/>
        <v>#DIV/0!</v>
      </c>
      <c r="K319" s="18"/>
      <c r="L319" s="18"/>
      <c r="M319" s="18"/>
      <c r="N319" s="18"/>
      <c r="O319" s="18"/>
      <c r="P319" s="18"/>
      <c r="Q319" s="18"/>
      <c r="R319" s="18"/>
      <c r="S319" s="18"/>
      <c r="T319" s="18"/>
      <c r="U319" s="18"/>
      <c r="V319" s="18"/>
      <c r="W319" s="18"/>
      <c r="X319" s="18"/>
    </row>
    <row r="320" spans="1:24" s="19" customFormat="1" ht="12.75" outlineLevel="1" x14ac:dyDescent="0.2">
      <c r="A320" s="363" t="s">
        <v>474</v>
      </c>
      <c r="B320" s="569" t="s">
        <v>117</v>
      </c>
      <c r="C320" s="365" t="s">
        <v>334</v>
      </c>
      <c r="D320" s="557" t="s">
        <v>335</v>
      </c>
      <c r="E320" s="454" t="s">
        <v>128</v>
      </c>
      <c r="F320" s="528">
        <v>10.87</v>
      </c>
      <c r="G320" s="680"/>
      <c r="H320" s="304">
        <f t="shared" si="65"/>
        <v>0</v>
      </c>
      <c r="I320" s="304">
        <f t="shared" si="66"/>
        <v>0</v>
      </c>
      <c r="J320" s="317" t="e">
        <f t="shared" si="67"/>
        <v>#DIV/0!</v>
      </c>
      <c r="K320" s="18"/>
      <c r="L320" s="18"/>
      <c r="M320" s="18"/>
      <c r="N320" s="18"/>
      <c r="O320" s="18"/>
      <c r="P320" s="18"/>
      <c r="Q320" s="18"/>
      <c r="R320" s="18"/>
      <c r="S320" s="18"/>
      <c r="T320" s="18"/>
      <c r="U320" s="18"/>
      <c r="V320" s="18"/>
      <c r="W320" s="18"/>
      <c r="X320" s="18"/>
    </row>
    <row r="321" spans="1:24" s="19" customFormat="1" ht="12.75" outlineLevel="1" x14ac:dyDescent="0.2">
      <c r="A321" s="363" t="s">
        <v>475</v>
      </c>
      <c r="B321" s="569" t="s">
        <v>213</v>
      </c>
      <c r="C321" s="570" t="s">
        <v>1580</v>
      </c>
      <c r="D321" s="571" t="s">
        <v>2208</v>
      </c>
      <c r="E321" s="454" t="s">
        <v>1508</v>
      </c>
      <c r="F321" s="528">
        <v>81.64</v>
      </c>
      <c r="G321" s="241">
        <f>Composições!G897</f>
        <v>0</v>
      </c>
      <c r="H321" s="304">
        <f t="shared" si="65"/>
        <v>0</v>
      </c>
      <c r="I321" s="304">
        <f t="shared" si="66"/>
        <v>0</v>
      </c>
      <c r="J321" s="317" t="e">
        <f t="shared" si="67"/>
        <v>#DIV/0!</v>
      </c>
      <c r="K321" s="18"/>
      <c r="L321" s="18"/>
      <c r="M321" s="18"/>
      <c r="N321" s="18"/>
      <c r="O321" s="18"/>
      <c r="P321" s="18"/>
      <c r="Q321" s="18"/>
      <c r="R321" s="18"/>
      <c r="S321" s="18"/>
      <c r="T321" s="18"/>
      <c r="U321" s="18"/>
      <c r="V321" s="18"/>
      <c r="W321" s="18"/>
      <c r="X321" s="18"/>
    </row>
    <row r="322" spans="1:24" s="19" customFormat="1" ht="12.75" outlineLevel="1" x14ac:dyDescent="0.2">
      <c r="A322" s="318" t="s">
        <v>449</v>
      </c>
      <c r="B322" s="319"/>
      <c r="C322" s="296"/>
      <c r="D322" s="375" t="s">
        <v>338</v>
      </c>
      <c r="E322" s="321">
        <f>SUM(I323:I332)</f>
        <v>0</v>
      </c>
      <c r="F322" s="492"/>
      <c r="G322" s="322"/>
      <c r="H322" s="322"/>
      <c r="I322" s="319"/>
      <c r="J322" s="323" t="e">
        <f>E322/$G$779</f>
        <v>#DIV/0!</v>
      </c>
      <c r="K322" s="18"/>
      <c r="L322" s="18"/>
      <c r="M322" s="18"/>
      <c r="N322" s="18"/>
      <c r="O322" s="18"/>
      <c r="P322" s="18"/>
      <c r="Q322" s="18"/>
      <c r="R322" s="18"/>
      <c r="S322" s="18"/>
      <c r="T322" s="18"/>
      <c r="U322" s="18"/>
      <c r="V322" s="18"/>
      <c r="W322" s="18"/>
      <c r="X322" s="18"/>
    </row>
    <row r="323" spans="1:24" s="19" customFormat="1" ht="25.5" outlineLevel="1" x14ac:dyDescent="0.2">
      <c r="A323" s="363" t="s">
        <v>450</v>
      </c>
      <c r="B323" s="566" t="s">
        <v>117</v>
      </c>
      <c r="C323" s="365" t="s">
        <v>339</v>
      </c>
      <c r="D323" s="563" t="s">
        <v>340</v>
      </c>
      <c r="E323" s="415" t="s">
        <v>108</v>
      </c>
      <c r="F323" s="572">
        <v>310.16000000000003</v>
      </c>
      <c r="G323" s="680"/>
      <c r="H323" s="304">
        <f t="shared" ref="H323:H332" si="68">ROUND(G323*(1+$F$780),2)</f>
        <v>0</v>
      </c>
      <c r="I323" s="304">
        <f t="shared" ref="I323" si="69">ROUND(H323*F323,2)</f>
        <v>0</v>
      </c>
      <c r="J323" s="317" t="e">
        <f t="shared" ref="J323:J332" si="70">I323/$G$779</f>
        <v>#DIV/0!</v>
      </c>
      <c r="K323" s="18"/>
      <c r="L323" s="18"/>
      <c r="M323" s="18"/>
      <c r="N323" s="18"/>
      <c r="O323" s="18"/>
      <c r="P323" s="18"/>
      <c r="Q323" s="18"/>
      <c r="R323" s="18"/>
      <c r="S323" s="18"/>
      <c r="T323" s="18"/>
      <c r="U323" s="18"/>
      <c r="V323" s="18"/>
      <c r="W323" s="18"/>
      <c r="X323" s="18"/>
    </row>
    <row r="324" spans="1:24" s="19" customFormat="1" ht="25.5" outlineLevel="1" x14ac:dyDescent="0.2">
      <c r="A324" s="363" t="s">
        <v>451</v>
      </c>
      <c r="B324" s="566" t="s">
        <v>117</v>
      </c>
      <c r="C324" s="365" t="s">
        <v>329</v>
      </c>
      <c r="D324" s="563" t="s">
        <v>330</v>
      </c>
      <c r="E324" s="415" t="s">
        <v>108</v>
      </c>
      <c r="F324" s="528">
        <v>205.75</v>
      </c>
      <c r="G324" s="680"/>
      <c r="H324" s="304">
        <f t="shared" si="68"/>
        <v>0</v>
      </c>
      <c r="I324" s="304">
        <f t="shared" ref="I324:I332" si="71">ROUND(H324*F324,2)</f>
        <v>0</v>
      </c>
      <c r="J324" s="317" t="e">
        <f t="shared" si="70"/>
        <v>#DIV/0!</v>
      </c>
      <c r="K324" s="18"/>
      <c r="L324" s="18"/>
      <c r="M324" s="18"/>
      <c r="N324" s="18"/>
      <c r="O324" s="18"/>
      <c r="P324" s="18"/>
      <c r="Q324" s="18"/>
      <c r="R324" s="18"/>
      <c r="S324" s="18"/>
      <c r="T324" s="18"/>
      <c r="U324" s="18"/>
      <c r="V324" s="18"/>
      <c r="W324" s="18"/>
      <c r="X324" s="18"/>
    </row>
    <row r="325" spans="1:24" s="19" customFormat="1" ht="25.5" outlineLevel="1" x14ac:dyDescent="0.2">
      <c r="A325" s="363" t="s">
        <v>476</v>
      </c>
      <c r="B325" s="566" t="s">
        <v>117</v>
      </c>
      <c r="C325" s="365" t="s">
        <v>341</v>
      </c>
      <c r="D325" s="563" t="s">
        <v>342</v>
      </c>
      <c r="E325" s="415" t="s">
        <v>108</v>
      </c>
      <c r="F325" s="528">
        <v>113.15</v>
      </c>
      <c r="G325" s="680"/>
      <c r="H325" s="304">
        <f t="shared" si="68"/>
        <v>0</v>
      </c>
      <c r="I325" s="304">
        <f t="shared" si="71"/>
        <v>0</v>
      </c>
      <c r="J325" s="317" t="e">
        <f t="shared" si="70"/>
        <v>#DIV/0!</v>
      </c>
      <c r="K325" s="18"/>
      <c r="L325" s="18"/>
      <c r="M325" s="18"/>
      <c r="N325" s="18"/>
      <c r="O325" s="18"/>
      <c r="P325" s="18"/>
      <c r="Q325" s="18"/>
      <c r="R325" s="18"/>
      <c r="S325" s="18"/>
      <c r="T325" s="18"/>
      <c r="U325" s="18"/>
      <c r="V325" s="18"/>
      <c r="W325" s="18"/>
      <c r="X325" s="18"/>
    </row>
    <row r="326" spans="1:24" s="19" customFormat="1" ht="25.5" outlineLevel="1" x14ac:dyDescent="0.2">
      <c r="A326" s="363" t="s">
        <v>477</v>
      </c>
      <c r="B326" s="566" t="s">
        <v>117</v>
      </c>
      <c r="C326" s="365" t="s">
        <v>1581</v>
      </c>
      <c r="D326" s="563" t="s">
        <v>1582</v>
      </c>
      <c r="E326" s="415" t="s">
        <v>108</v>
      </c>
      <c r="F326" s="528">
        <v>88.53</v>
      </c>
      <c r="G326" s="680"/>
      <c r="H326" s="304">
        <f t="shared" si="68"/>
        <v>0</v>
      </c>
      <c r="I326" s="304">
        <f t="shared" si="71"/>
        <v>0</v>
      </c>
      <c r="J326" s="317" t="e">
        <f t="shared" si="70"/>
        <v>#DIV/0!</v>
      </c>
      <c r="K326" s="18"/>
      <c r="L326" s="18"/>
      <c r="M326" s="18"/>
      <c r="N326" s="18"/>
      <c r="O326" s="18"/>
      <c r="P326" s="18"/>
      <c r="Q326" s="18"/>
      <c r="R326" s="18"/>
      <c r="S326" s="18"/>
      <c r="T326" s="18"/>
      <c r="U326" s="18"/>
      <c r="V326" s="18"/>
      <c r="W326" s="18"/>
      <c r="X326" s="18"/>
    </row>
    <row r="327" spans="1:24" s="19" customFormat="1" ht="25.5" outlineLevel="1" x14ac:dyDescent="0.2">
      <c r="A327" s="363" t="s">
        <v>478</v>
      </c>
      <c r="B327" s="566" t="s">
        <v>213</v>
      </c>
      <c r="C327" s="365" t="s">
        <v>1583</v>
      </c>
      <c r="D327" s="563" t="s">
        <v>1584</v>
      </c>
      <c r="E327" s="415" t="s">
        <v>1421</v>
      </c>
      <c r="F327" s="528">
        <v>35.119999999999997</v>
      </c>
      <c r="G327" s="241">
        <f>Composições!G906</f>
        <v>0</v>
      </c>
      <c r="H327" s="304">
        <f t="shared" si="68"/>
        <v>0</v>
      </c>
      <c r="I327" s="304">
        <f t="shared" si="71"/>
        <v>0</v>
      </c>
      <c r="J327" s="317" t="e">
        <f t="shared" si="70"/>
        <v>#DIV/0!</v>
      </c>
      <c r="K327" s="18"/>
      <c r="L327" s="18"/>
      <c r="M327" s="18"/>
      <c r="N327" s="18"/>
      <c r="O327" s="18"/>
      <c r="P327" s="18"/>
      <c r="Q327" s="18"/>
      <c r="R327" s="18"/>
      <c r="S327" s="18"/>
      <c r="T327" s="18"/>
      <c r="U327" s="18"/>
      <c r="V327" s="18"/>
      <c r="W327" s="18"/>
      <c r="X327" s="18"/>
    </row>
    <row r="328" spans="1:24" s="19" customFormat="1" ht="25.5" outlineLevel="1" x14ac:dyDescent="0.2">
      <c r="A328" s="363" t="s">
        <v>479</v>
      </c>
      <c r="B328" s="566" t="s">
        <v>213</v>
      </c>
      <c r="C328" s="365" t="s">
        <v>343</v>
      </c>
      <c r="D328" s="563" t="s">
        <v>1585</v>
      </c>
      <c r="E328" s="415" t="s">
        <v>1441</v>
      </c>
      <c r="F328" s="528">
        <v>8.31</v>
      </c>
      <c r="G328" s="241">
        <f>Composições!G915</f>
        <v>0</v>
      </c>
      <c r="H328" s="304">
        <f t="shared" si="68"/>
        <v>0</v>
      </c>
      <c r="I328" s="304">
        <f t="shared" si="71"/>
        <v>0</v>
      </c>
      <c r="J328" s="317" t="e">
        <f t="shared" si="70"/>
        <v>#DIV/0!</v>
      </c>
      <c r="K328" s="18"/>
      <c r="L328" s="18"/>
      <c r="M328" s="18"/>
      <c r="N328" s="18"/>
      <c r="O328" s="18"/>
      <c r="P328" s="18"/>
      <c r="Q328" s="18"/>
      <c r="R328" s="18"/>
      <c r="S328" s="18"/>
      <c r="T328" s="18"/>
      <c r="U328" s="18"/>
      <c r="V328" s="18"/>
      <c r="W328" s="18"/>
      <c r="X328" s="18"/>
    </row>
    <row r="329" spans="1:24" s="19" customFormat="1" ht="25.5" outlineLevel="1" x14ac:dyDescent="0.2">
      <c r="A329" s="363" t="s">
        <v>480</v>
      </c>
      <c r="B329" s="566" t="s">
        <v>213</v>
      </c>
      <c r="C329" s="365" t="s">
        <v>1586</v>
      </c>
      <c r="D329" s="563" t="s">
        <v>1587</v>
      </c>
      <c r="E329" s="415" t="s">
        <v>1421</v>
      </c>
      <c r="F329" s="528">
        <v>27</v>
      </c>
      <c r="G329" s="241">
        <f>Composições!G924</f>
        <v>0</v>
      </c>
      <c r="H329" s="304">
        <f t="shared" si="68"/>
        <v>0</v>
      </c>
      <c r="I329" s="304">
        <f t="shared" si="71"/>
        <v>0</v>
      </c>
      <c r="J329" s="317" t="e">
        <f t="shared" si="70"/>
        <v>#DIV/0!</v>
      </c>
      <c r="K329" s="18"/>
      <c r="L329" s="18"/>
      <c r="M329" s="18"/>
      <c r="N329" s="18"/>
      <c r="O329" s="18"/>
      <c r="P329" s="18"/>
      <c r="Q329" s="18"/>
      <c r="R329" s="18"/>
      <c r="S329" s="18"/>
      <c r="T329" s="18"/>
      <c r="U329" s="18"/>
      <c r="V329" s="18"/>
      <c r="W329" s="18"/>
      <c r="X329" s="18"/>
    </row>
    <row r="330" spans="1:24" s="19" customFormat="1" ht="12.75" outlineLevel="1" x14ac:dyDescent="0.2">
      <c r="A330" s="363" t="s">
        <v>1590</v>
      </c>
      <c r="B330" s="566" t="s">
        <v>213</v>
      </c>
      <c r="C330" s="365" t="s">
        <v>344</v>
      </c>
      <c r="D330" s="563" t="s">
        <v>1588</v>
      </c>
      <c r="E330" s="415" t="s">
        <v>1319</v>
      </c>
      <c r="F330" s="528">
        <v>39.24</v>
      </c>
      <c r="G330" s="241">
        <f>Composições!G933</f>
        <v>0</v>
      </c>
      <c r="H330" s="304">
        <f t="shared" si="68"/>
        <v>0</v>
      </c>
      <c r="I330" s="304">
        <f t="shared" si="71"/>
        <v>0</v>
      </c>
      <c r="J330" s="317" t="e">
        <f t="shared" si="70"/>
        <v>#DIV/0!</v>
      </c>
      <c r="K330" s="18"/>
      <c r="L330" s="18"/>
      <c r="M330" s="18"/>
      <c r="N330" s="18"/>
      <c r="O330" s="18"/>
      <c r="P330" s="18"/>
      <c r="Q330" s="18"/>
      <c r="R330" s="18"/>
      <c r="S330" s="18"/>
      <c r="T330" s="18"/>
      <c r="U330" s="18"/>
      <c r="V330" s="18"/>
      <c r="W330" s="18"/>
      <c r="X330" s="18"/>
    </row>
    <row r="331" spans="1:24" s="19" customFormat="1" ht="12.75" outlineLevel="1" x14ac:dyDescent="0.2">
      <c r="A331" s="363" t="s">
        <v>1591</v>
      </c>
      <c r="B331" s="566" t="s">
        <v>117</v>
      </c>
      <c r="C331" s="365" t="s">
        <v>345</v>
      </c>
      <c r="D331" s="563" t="s">
        <v>1589</v>
      </c>
      <c r="E331" s="415" t="s">
        <v>108</v>
      </c>
      <c r="F331" s="528">
        <v>2257.37</v>
      </c>
      <c r="G331" s="680"/>
      <c r="H331" s="304">
        <f t="shared" si="68"/>
        <v>0</v>
      </c>
      <c r="I331" s="304">
        <f t="shared" si="71"/>
        <v>0</v>
      </c>
      <c r="J331" s="317" t="e">
        <f t="shared" si="70"/>
        <v>#DIV/0!</v>
      </c>
      <c r="K331" s="18"/>
      <c r="L331" s="18"/>
      <c r="M331" s="18"/>
      <c r="N331" s="18"/>
      <c r="O331" s="18"/>
      <c r="P331" s="18"/>
      <c r="Q331" s="18"/>
      <c r="R331" s="18"/>
      <c r="S331" s="18"/>
      <c r="T331" s="18"/>
      <c r="U331" s="18"/>
      <c r="V331" s="18"/>
      <c r="W331" s="18"/>
      <c r="X331" s="18"/>
    </row>
    <row r="332" spans="1:24" s="19" customFormat="1" ht="26.25" outlineLevel="1" thickBot="1" x14ac:dyDescent="0.25">
      <c r="A332" s="363" t="s">
        <v>1592</v>
      </c>
      <c r="B332" s="566" t="s">
        <v>117</v>
      </c>
      <c r="C332" s="365" t="s">
        <v>346</v>
      </c>
      <c r="D332" s="563" t="s">
        <v>347</v>
      </c>
      <c r="E332" s="415" t="s">
        <v>128</v>
      </c>
      <c r="F332" s="528">
        <v>170.48</v>
      </c>
      <c r="G332" s="680"/>
      <c r="H332" s="304">
        <f t="shared" si="68"/>
        <v>0</v>
      </c>
      <c r="I332" s="304">
        <f t="shared" si="71"/>
        <v>0</v>
      </c>
      <c r="J332" s="317" t="e">
        <f t="shared" si="70"/>
        <v>#DIV/0!</v>
      </c>
      <c r="K332" s="18"/>
      <c r="L332" s="18"/>
      <c r="M332" s="18"/>
      <c r="N332" s="18"/>
      <c r="O332" s="18"/>
      <c r="P332" s="18"/>
      <c r="Q332" s="18"/>
      <c r="R332" s="18"/>
      <c r="S332" s="18"/>
      <c r="T332" s="18"/>
      <c r="U332" s="18"/>
      <c r="V332" s="18"/>
      <c r="W332" s="18"/>
      <c r="X332" s="18"/>
    </row>
    <row r="333" spans="1:24" s="19" customFormat="1" ht="15.75" outlineLevel="1" thickBot="1" x14ac:dyDescent="0.25">
      <c r="A333" s="288">
        <v>11</v>
      </c>
      <c r="B333" s="289"/>
      <c r="C333" s="324"/>
      <c r="D333" s="291" t="s">
        <v>348</v>
      </c>
      <c r="E333" s="292">
        <f>SUM(E334,E350,E353)</f>
        <v>0</v>
      </c>
      <c r="F333" s="292"/>
      <c r="G333" s="292"/>
      <c r="H333" s="292"/>
      <c r="I333" s="292"/>
      <c r="J333" s="293" t="e">
        <f>E333/$G$779</f>
        <v>#DIV/0!</v>
      </c>
      <c r="K333" s="18"/>
      <c r="L333" s="18"/>
      <c r="M333" s="18"/>
      <c r="N333" s="18"/>
      <c r="O333" s="18"/>
      <c r="P333" s="18"/>
      <c r="Q333" s="18"/>
      <c r="R333" s="18"/>
      <c r="S333" s="18"/>
      <c r="T333" s="18"/>
      <c r="U333" s="18"/>
      <c r="V333" s="18"/>
      <c r="W333" s="18"/>
      <c r="X333" s="18"/>
    </row>
    <row r="334" spans="1:24" s="19" customFormat="1" ht="12.75" outlineLevel="1" x14ac:dyDescent="0.2">
      <c r="A334" s="294" t="s">
        <v>64</v>
      </c>
      <c r="B334" s="295"/>
      <c r="C334" s="296"/>
      <c r="D334" s="297" t="s">
        <v>349</v>
      </c>
      <c r="E334" s="298">
        <f>SUM(I335:I349)</f>
        <v>0</v>
      </c>
      <c r="F334" s="299"/>
      <c r="G334" s="299"/>
      <c r="H334" s="299"/>
      <c r="I334" s="295"/>
      <c r="J334" s="300" t="e">
        <f>E334/$G$779</f>
        <v>#DIV/0!</v>
      </c>
      <c r="K334" s="18"/>
      <c r="L334" s="18"/>
      <c r="M334" s="18"/>
      <c r="N334" s="18"/>
      <c r="O334" s="18"/>
      <c r="P334" s="18"/>
      <c r="Q334" s="18"/>
      <c r="R334" s="18"/>
      <c r="S334" s="18"/>
      <c r="T334" s="18"/>
      <c r="U334" s="18"/>
      <c r="V334" s="18"/>
      <c r="W334" s="18"/>
      <c r="X334" s="18"/>
    </row>
    <row r="335" spans="1:24" s="19" customFormat="1" ht="25.5" outlineLevel="1" x14ac:dyDescent="0.2">
      <c r="A335" s="363" t="s">
        <v>65</v>
      </c>
      <c r="B335" s="566" t="s">
        <v>213</v>
      </c>
      <c r="C335" s="365" t="s">
        <v>1593</v>
      </c>
      <c r="D335" s="563" t="s">
        <v>1594</v>
      </c>
      <c r="E335" s="415" t="s">
        <v>1441</v>
      </c>
      <c r="F335" s="528">
        <v>514.04999999999995</v>
      </c>
      <c r="G335" s="241">
        <f>Composições!G941</f>
        <v>0</v>
      </c>
      <c r="H335" s="304">
        <f t="shared" ref="H335:H349" si="72">ROUND(G335*(1+$F$780),2)</f>
        <v>0</v>
      </c>
      <c r="I335" s="304">
        <f t="shared" ref="I335" si="73">ROUND(H335*F335,2)</f>
        <v>0</v>
      </c>
      <c r="J335" s="317" t="e">
        <f t="shared" ref="J335:J349" si="74">I335/$G$779</f>
        <v>#DIV/0!</v>
      </c>
      <c r="K335" s="18"/>
      <c r="L335" s="18"/>
      <c r="M335" s="18"/>
      <c r="N335" s="18"/>
      <c r="O335" s="18"/>
      <c r="P335" s="18"/>
      <c r="Q335" s="18"/>
      <c r="R335" s="18"/>
      <c r="S335" s="18"/>
      <c r="T335" s="18"/>
      <c r="U335" s="18"/>
      <c r="V335" s="18"/>
      <c r="W335" s="18"/>
      <c r="X335" s="18"/>
    </row>
    <row r="336" spans="1:24" s="19" customFormat="1" ht="25.5" outlineLevel="1" x14ac:dyDescent="0.2">
      <c r="A336" s="363" t="s">
        <v>121</v>
      </c>
      <c r="B336" s="566" t="s">
        <v>117</v>
      </c>
      <c r="C336" s="365" t="s">
        <v>350</v>
      </c>
      <c r="D336" s="563" t="s">
        <v>351</v>
      </c>
      <c r="E336" s="415" t="s">
        <v>108</v>
      </c>
      <c r="F336" s="528">
        <v>1427.77</v>
      </c>
      <c r="G336" s="680"/>
      <c r="H336" s="304">
        <f t="shared" si="72"/>
        <v>0</v>
      </c>
      <c r="I336" s="304">
        <f t="shared" ref="I336:I349" si="75">ROUND(H336*F336,2)</f>
        <v>0</v>
      </c>
      <c r="J336" s="317" t="e">
        <f t="shared" si="74"/>
        <v>#DIV/0!</v>
      </c>
      <c r="K336" s="18"/>
      <c r="L336" s="18"/>
      <c r="M336" s="18"/>
      <c r="N336" s="18"/>
      <c r="O336" s="18"/>
      <c r="P336" s="18"/>
      <c r="Q336" s="18"/>
      <c r="R336" s="18"/>
      <c r="S336" s="18"/>
      <c r="T336" s="18"/>
      <c r="U336" s="18"/>
      <c r="V336" s="18"/>
      <c r="W336" s="18"/>
      <c r="X336" s="18"/>
    </row>
    <row r="337" spans="1:24" s="19" customFormat="1" ht="25.5" outlineLevel="1" x14ac:dyDescent="0.2">
      <c r="A337" s="363" t="s">
        <v>66</v>
      </c>
      <c r="B337" s="566" t="s">
        <v>213</v>
      </c>
      <c r="C337" s="365" t="s">
        <v>1595</v>
      </c>
      <c r="D337" s="563" t="s">
        <v>1596</v>
      </c>
      <c r="E337" s="415" t="s">
        <v>1421</v>
      </c>
      <c r="F337" s="528">
        <v>103.22</v>
      </c>
      <c r="G337" s="241">
        <f>Composições!G950</f>
        <v>0</v>
      </c>
      <c r="H337" s="304">
        <f t="shared" si="72"/>
        <v>0</v>
      </c>
      <c r="I337" s="304">
        <f t="shared" si="75"/>
        <v>0</v>
      </c>
      <c r="J337" s="317" t="e">
        <f t="shared" si="74"/>
        <v>#DIV/0!</v>
      </c>
      <c r="K337" s="18"/>
      <c r="L337" s="18"/>
      <c r="M337" s="18"/>
      <c r="N337" s="18"/>
      <c r="O337" s="18"/>
      <c r="P337" s="18"/>
      <c r="Q337" s="18"/>
      <c r="R337" s="18"/>
      <c r="S337" s="18"/>
      <c r="T337" s="18"/>
      <c r="U337" s="18"/>
      <c r="V337" s="18"/>
      <c r="W337" s="18"/>
      <c r="X337" s="18"/>
    </row>
    <row r="338" spans="1:24" s="19" customFormat="1" ht="25.5" outlineLevel="1" x14ac:dyDescent="0.2">
      <c r="A338" s="363" t="s">
        <v>67</v>
      </c>
      <c r="B338" s="566" t="s">
        <v>213</v>
      </c>
      <c r="C338" s="365" t="s">
        <v>1597</v>
      </c>
      <c r="D338" s="563" t="s">
        <v>1598</v>
      </c>
      <c r="E338" s="415" t="s">
        <v>1441</v>
      </c>
      <c r="F338" s="528">
        <v>1679.29</v>
      </c>
      <c r="G338" s="241">
        <f>Composições!G959</f>
        <v>0</v>
      </c>
      <c r="H338" s="304">
        <f t="shared" si="72"/>
        <v>0</v>
      </c>
      <c r="I338" s="304">
        <f t="shared" si="75"/>
        <v>0</v>
      </c>
      <c r="J338" s="317" t="e">
        <f t="shared" si="74"/>
        <v>#DIV/0!</v>
      </c>
      <c r="K338" s="18"/>
      <c r="L338" s="18"/>
      <c r="M338" s="18"/>
      <c r="N338" s="18"/>
      <c r="O338" s="18"/>
      <c r="P338" s="18"/>
      <c r="Q338" s="18"/>
      <c r="R338" s="18"/>
      <c r="S338" s="18"/>
      <c r="T338" s="18"/>
      <c r="U338" s="18"/>
      <c r="V338" s="18"/>
      <c r="W338" s="18"/>
      <c r="X338" s="18"/>
    </row>
    <row r="339" spans="1:24" s="19" customFormat="1" ht="25.5" outlineLevel="1" x14ac:dyDescent="0.2">
      <c r="A339" s="363" t="s">
        <v>68</v>
      </c>
      <c r="B339" s="566" t="s">
        <v>213</v>
      </c>
      <c r="C339" s="365" t="s">
        <v>1599</v>
      </c>
      <c r="D339" s="563" t="s">
        <v>1600</v>
      </c>
      <c r="E339" s="415" t="s">
        <v>1441</v>
      </c>
      <c r="F339" s="528">
        <v>318.23</v>
      </c>
      <c r="G339" s="241">
        <f>Composições!G967</f>
        <v>0</v>
      </c>
      <c r="H339" s="304">
        <f t="shared" si="72"/>
        <v>0</v>
      </c>
      <c r="I339" s="304">
        <f t="shared" si="75"/>
        <v>0</v>
      </c>
      <c r="J339" s="317" t="e">
        <f t="shared" si="74"/>
        <v>#DIV/0!</v>
      </c>
      <c r="K339" s="18"/>
      <c r="L339" s="18"/>
      <c r="M339" s="18"/>
      <c r="N339" s="18"/>
      <c r="O339" s="18"/>
      <c r="P339" s="18"/>
      <c r="Q339" s="18"/>
      <c r="R339" s="18"/>
      <c r="S339" s="18"/>
      <c r="T339" s="18"/>
      <c r="U339" s="18"/>
      <c r="V339" s="18"/>
      <c r="W339" s="18"/>
      <c r="X339" s="18"/>
    </row>
    <row r="340" spans="1:24" s="19" customFormat="1" ht="25.5" outlineLevel="1" x14ac:dyDescent="0.2">
      <c r="A340" s="363" t="s">
        <v>134</v>
      </c>
      <c r="B340" s="566" t="s">
        <v>117</v>
      </c>
      <c r="C340" s="365" t="s">
        <v>353</v>
      </c>
      <c r="D340" s="563" t="s">
        <v>354</v>
      </c>
      <c r="E340" s="415" t="s">
        <v>108</v>
      </c>
      <c r="F340" s="528">
        <v>514.04999999999995</v>
      </c>
      <c r="G340" s="680"/>
      <c r="H340" s="304">
        <f t="shared" si="72"/>
        <v>0</v>
      </c>
      <c r="I340" s="304">
        <f t="shared" si="75"/>
        <v>0</v>
      </c>
      <c r="J340" s="317" t="e">
        <f t="shared" si="74"/>
        <v>#DIV/0!</v>
      </c>
      <c r="K340" s="18"/>
      <c r="L340" s="18"/>
      <c r="M340" s="18"/>
      <c r="N340" s="18"/>
      <c r="O340" s="18"/>
      <c r="P340" s="18"/>
      <c r="Q340" s="18"/>
      <c r="R340" s="18"/>
      <c r="S340" s="18"/>
      <c r="T340" s="18"/>
      <c r="U340" s="18"/>
      <c r="V340" s="18"/>
      <c r="W340" s="18"/>
      <c r="X340" s="18"/>
    </row>
    <row r="341" spans="1:24" s="19" customFormat="1" ht="25.5" outlineLevel="1" x14ac:dyDescent="0.2">
      <c r="A341" s="363" t="s">
        <v>1619</v>
      </c>
      <c r="B341" s="566" t="s">
        <v>213</v>
      </c>
      <c r="C341" s="365" t="s">
        <v>1601</v>
      </c>
      <c r="D341" s="563" t="s">
        <v>1602</v>
      </c>
      <c r="E341" s="415" t="s">
        <v>1441</v>
      </c>
      <c r="F341" s="528">
        <v>281.45</v>
      </c>
      <c r="G341" s="241">
        <f>Composições!G975</f>
        <v>0</v>
      </c>
      <c r="H341" s="304">
        <f t="shared" si="72"/>
        <v>0</v>
      </c>
      <c r="I341" s="304">
        <f t="shared" si="75"/>
        <v>0</v>
      </c>
      <c r="J341" s="317" t="e">
        <f t="shared" si="74"/>
        <v>#DIV/0!</v>
      </c>
      <c r="K341" s="18"/>
      <c r="L341" s="18"/>
      <c r="M341" s="18"/>
      <c r="N341" s="18"/>
      <c r="O341" s="18"/>
      <c r="P341" s="18"/>
      <c r="Q341" s="18"/>
      <c r="R341" s="18"/>
      <c r="S341" s="18"/>
      <c r="T341" s="18"/>
      <c r="U341" s="18"/>
      <c r="V341" s="18"/>
      <c r="W341" s="18"/>
      <c r="X341" s="18"/>
    </row>
    <row r="342" spans="1:24" s="19" customFormat="1" ht="25.5" outlineLevel="1" x14ac:dyDescent="0.2">
      <c r="A342" s="363" t="s">
        <v>452</v>
      </c>
      <c r="B342" s="566" t="s">
        <v>213</v>
      </c>
      <c r="C342" s="365" t="s">
        <v>1603</v>
      </c>
      <c r="D342" s="563" t="s">
        <v>1604</v>
      </c>
      <c r="E342" s="415" t="s">
        <v>1421</v>
      </c>
      <c r="F342" s="528">
        <v>24.37</v>
      </c>
      <c r="G342" s="241">
        <f>Composições!G983</f>
        <v>0</v>
      </c>
      <c r="H342" s="304">
        <f t="shared" si="72"/>
        <v>0</v>
      </c>
      <c r="I342" s="304">
        <f t="shared" si="75"/>
        <v>0</v>
      </c>
      <c r="J342" s="317" t="e">
        <f t="shared" si="74"/>
        <v>#DIV/0!</v>
      </c>
      <c r="K342" s="18"/>
      <c r="L342" s="18"/>
      <c r="M342" s="18"/>
      <c r="N342" s="18"/>
      <c r="O342" s="18"/>
      <c r="P342" s="18"/>
      <c r="Q342" s="18"/>
      <c r="R342" s="18"/>
      <c r="S342" s="18"/>
      <c r="T342" s="18"/>
      <c r="U342" s="18"/>
      <c r="V342" s="18"/>
      <c r="W342" s="18"/>
      <c r="X342" s="18"/>
    </row>
    <row r="343" spans="1:24" s="19" customFormat="1" ht="25.5" outlineLevel="1" x14ac:dyDescent="0.2">
      <c r="A343" s="363" t="s">
        <v>453</v>
      </c>
      <c r="B343" s="566" t="s">
        <v>213</v>
      </c>
      <c r="C343" s="365" t="s">
        <v>1605</v>
      </c>
      <c r="D343" s="563" t="s">
        <v>1606</v>
      </c>
      <c r="E343" s="415" t="s">
        <v>1421</v>
      </c>
      <c r="F343" s="528">
        <v>138.78</v>
      </c>
      <c r="G343" s="241">
        <f>Composições!G991</f>
        <v>0</v>
      </c>
      <c r="H343" s="304">
        <f t="shared" si="72"/>
        <v>0</v>
      </c>
      <c r="I343" s="304">
        <f t="shared" si="75"/>
        <v>0</v>
      </c>
      <c r="J343" s="317" t="e">
        <f t="shared" si="74"/>
        <v>#DIV/0!</v>
      </c>
      <c r="K343" s="18"/>
      <c r="L343" s="18"/>
      <c r="M343" s="18"/>
      <c r="N343" s="18"/>
      <c r="O343" s="18"/>
      <c r="P343" s="18"/>
      <c r="Q343" s="18"/>
      <c r="R343" s="18"/>
      <c r="S343" s="18"/>
      <c r="T343" s="18"/>
      <c r="U343" s="18"/>
      <c r="V343" s="18"/>
      <c r="W343" s="18"/>
      <c r="X343" s="18"/>
    </row>
    <row r="344" spans="1:24" s="19" customFormat="1" ht="12.75" outlineLevel="1" x14ac:dyDescent="0.2">
      <c r="A344" s="363" t="s">
        <v>1620</v>
      </c>
      <c r="B344" s="566" t="s">
        <v>213</v>
      </c>
      <c r="C344" s="365" t="s">
        <v>1607</v>
      </c>
      <c r="D344" s="563" t="s">
        <v>1608</v>
      </c>
      <c r="E344" s="415" t="s">
        <v>1441</v>
      </c>
      <c r="F344" s="528">
        <v>209.79</v>
      </c>
      <c r="G344" s="241">
        <f>Composições!G999</f>
        <v>0</v>
      </c>
      <c r="H344" s="304">
        <f t="shared" si="72"/>
        <v>0</v>
      </c>
      <c r="I344" s="304">
        <f t="shared" si="75"/>
        <v>0</v>
      </c>
      <c r="J344" s="317" t="e">
        <f t="shared" si="74"/>
        <v>#DIV/0!</v>
      </c>
      <c r="K344" s="18"/>
      <c r="L344" s="18"/>
      <c r="M344" s="18"/>
      <c r="N344" s="18"/>
      <c r="O344" s="18"/>
      <c r="P344" s="18"/>
      <c r="Q344" s="18"/>
      <c r="R344" s="18"/>
      <c r="S344" s="18"/>
      <c r="T344" s="18"/>
      <c r="U344" s="18"/>
      <c r="V344" s="18"/>
      <c r="W344" s="18"/>
      <c r="X344" s="18"/>
    </row>
    <row r="345" spans="1:24" s="19" customFormat="1" ht="25.5" outlineLevel="1" x14ac:dyDescent="0.2">
      <c r="A345" s="363" t="s">
        <v>454</v>
      </c>
      <c r="B345" s="566" t="s">
        <v>213</v>
      </c>
      <c r="C345" s="365" t="s">
        <v>352</v>
      </c>
      <c r="D345" s="563" t="s">
        <v>1609</v>
      </c>
      <c r="E345" s="415" t="s">
        <v>1421</v>
      </c>
      <c r="F345" s="528">
        <v>41.86</v>
      </c>
      <c r="G345" s="241">
        <f>Composições!G1007</f>
        <v>0</v>
      </c>
      <c r="H345" s="304">
        <f t="shared" si="72"/>
        <v>0</v>
      </c>
      <c r="I345" s="304">
        <f t="shared" si="75"/>
        <v>0</v>
      </c>
      <c r="J345" s="317" t="e">
        <f t="shared" si="74"/>
        <v>#DIV/0!</v>
      </c>
      <c r="K345" s="18"/>
      <c r="L345" s="18"/>
      <c r="M345" s="18"/>
      <c r="N345" s="18"/>
      <c r="O345" s="18"/>
      <c r="P345" s="18"/>
      <c r="Q345" s="18"/>
      <c r="R345" s="18"/>
      <c r="S345" s="18"/>
      <c r="T345" s="18"/>
      <c r="U345" s="18"/>
      <c r="V345" s="18"/>
      <c r="W345" s="18"/>
      <c r="X345" s="18"/>
    </row>
    <row r="346" spans="1:24" s="19" customFormat="1" ht="25.5" outlineLevel="1" x14ac:dyDescent="0.2">
      <c r="A346" s="363" t="s">
        <v>455</v>
      </c>
      <c r="B346" s="566" t="s">
        <v>213</v>
      </c>
      <c r="C346" s="365" t="s">
        <v>1610</v>
      </c>
      <c r="D346" s="563" t="s">
        <v>1611</v>
      </c>
      <c r="E346" s="415" t="s">
        <v>1441</v>
      </c>
      <c r="F346" s="528">
        <v>388.75</v>
      </c>
      <c r="G346" s="241">
        <f>Composições!G1015</f>
        <v>0</v>
      </c>
      <c r="H346" s="304">
        <f t="shared" si="72"/>
        <v>0</v>
      </c>
      <c r="I346" s="304">
        <f t="shared" si="75"/>
        <v>0</v>
      </c>
      <c r="J346" s="317" t="e">
        <f t="shared" si="74"/>
        <v>#DIV/0!</v>
      </c>
      <c r="K346" s="18"/>
      <c r="L346" s="18"/>
      <c r="M346" s="18"/>
      <c r="N346" s="18"/>
      <c r="O346" s="18"/>
      <c r="P346" s="18"/>
      <c r="Q346" s="18"/>
      <c r="R346" s="18"/>
      <c r="S346" s="18"/>
      <c r="T346" s="18"/>
      <c r="U346" s="18"/>
      <c r="V346" s="18"/>
      <c r="W346" s="18"/>
      <c r="X346" s="18"/>
    </row>
    <row r="347" spans="1:24" s="19" customFormat="1" ht="25.5" outlineLevel="1" x14ac:dyDescent="0.2">
      <c r="A347" s="363" t="s">
        <v>456</v>
      </c>
      <c r="B347" s="566" t="s">
        <v>213</v>
      </c>
      <c r="C347" s="365" t="s">
        <v>1612</v>
      </c>
      <c r="D347" s="563" t="s">
        <v>1613</v>
      </c>
      <c r="E347" s="415" t="s">
        <v>1421</v>
      </c>
      <c r="F347" s="528">
        <v>645.14</v>
      </c>
      <c r="G347" s="241">
        <f>Composições!G1023</f>
        <v>0</v>
      </c>
      <c r="H347" s="304">
        <f t="shared" si="72"/>
        <v>0</v>
      </c>
      <c r="I347" s="304">
        <f t="shared" si="75"/>
        <v>0</v>
      </c>
      <c r="J347" s="317" t="e">
        <f t="shared" si="74"/>
        <v>#DIV/0!</v>
      </c>
      <c r="K347" s="18"/>
      <c r="L347" s="18"/>
      <c r="M347" s="18"/>
      <c r="N347" s="18"/>
      <c r="O347" s="18"/>
      <c r="P347" s="18"/>
      <c r="Q347" s="18"/>
      <c r="R347" s="18"/>
      <c r="S347" s="18"/>
      <c r="T347" s="18"/>
      <c r="U347" s="18"/>
      <c r="V347" s="18"/>
      <c r="W347" s="18"/>
      <c r="X347" s="18"/>
    </row>
    <row r="348" spans="1:24" s="19" customFormat="1" ht="25.5" outlineLevel="1" x14ac:dyDescent="0.2">
      <c r="A348" s="363" t="s">
        <v>1621</v>
      </c>
      <c r="B348" s="566" t="s">
        <v>213</v>
      </c>
      <c r="C348" s="365" t="s">
        <v>1614</v>
      </c>
      <c r="D348" s="563" t="s">
        <v>2206</v>
      </c>
      <c r="E348" s="415" t="s">
        <v>1421</v>
      </c>
      <c r="F348" s="528">
        <v>2030.96</v>
      </c>
      <c r="G348" s="241">
        <f>Composições!G1031</f>
        <v>0</v>
      </c>
      <c r="H348" s="304">
        <f t="shared" si="72"/>
        <v>0</v>
      </c>
      <c r="I348" s="304">
        <f t="shared" si="75"/>
        <v>0</v>
      </c>
      <c r="J348" s="317" t="e">
        <f t="shared" si="74"/>
        <v>#DIV/0!</v>
      </c>
      <c r="K348" s="18"/>
      <c r="L348" s="18"/>
      <c r="M348" s="18"/>
      <c r="N348" s="18"/>
      <c r="O348" s="18"/>
      <c r="P348" s="18"/>
      <c r="Q348" s="18"/>
      <c r="R348" s="18"/>
      <c r="S348" s="18"/>
      <c r="T348" s="18"/>
      <c r="U348" s="18"/>
      <c r="V348" s="18"/>
      <c r="W348" s="18"/>
      <c r="X348" s="18"/>
    </row>
    <row r="349" spans="1:24" s="19" customFormat="1" ht="25.5" outlineLevel="1" x14ac:dyDescent="0.2">
      <c r="A349" s="363" t="s">
        <v>1622</v>
      </c>
      <c r="B349" s="573" t="s">
        <v>213</v>
      </c>
      <c r="C349" s="368" t="s">
        <v>1615</v>
      </c>
      <c r="D349" s="412" t="s">
        <v>2207</v>
      </c>
      <c r="E349" s="561" t="s">
        <v>1441</v>
      </c>
      <c r="F349" s="527">
        <v>608.38</v>
      </c>
      <c r="G349" s="420">
        <f>Composições!G1039</f>
        <v>0</v>
      </c>
      <c r="H349" s="314">
        <f t="shared" si="72"/>
        <v>0</v>
      </c>
      <c r="I349" s="304">
        <f t="shared" si="75"/>
        <v>0</v>
      </c>
      <c r="J349" s="317" t="e">
        <f t="shared" si="74"/>
        <v>#DIV/0!</v>
      </c>
      <c r="K349" s="18"/>
      <c r="L349" s="18"/>
      <c r="M349" s="18"/>
      <c r="N349" s="18"/>
      <c r="O349" s="18"/>
      <c r="P349" s="18"/>
      <c r="Q349" s="18"/>
      <c r="R349" s="18"/>
      <c r="S349" s="18"/>
      <c r="T349" s="18"/>
      <c r="U349" s="18"/>
      <c r="V349" s="18"/>
      <c r="W349" s="18"/>
      <c r="X349" s="18"/>
    </row>
    <row r="350" spans="1:24" s="19" customFormat="1" ht="12.75" outlineLevel="1" x14ac:dyDescent="0.2">
      <c r="A350" s="574" t="s">
        <v>193</v>
      </c>
      <c r="B350" s="295"/>
      <c r="C350" s="320"/>
      <c r="D350" s="375" t="s">
        <v>325</v>
      </c>
      <c r="E350" s="321">
        <f>SUM(I351:I352)</f>
        <v>0</v>
      </c>
      <c r="F350" s="322"/>
      <c r="G350" s="299"/>
      <c r="H350" s="322"/>
      <c r="I350" s="319"/>
      <c r="J350" s="323" t="e">
        <f>E350/$G$779</f>
        <v>#DIV/0!</v>
      </c>
      <c r="K350" s="18"/>
      <c r="L350" s="18"/>
      <c r="M350" s="18"/>
      <c r="N350" s="18"/>
      <c r="O350" s="18"/>
      <c r="P350" s="18"/>
      <c r="Q350" s="18"/>
      <c r="R350" s="18"/>
      <c r="S350" s="18"/>
      <c r="T350" s="18"/>
      <c r="U350" s="18"/>
      <c r="V350" s="18"/>
      <c r="W350" s="18"/>
      <c r="X350" s="18"/>
    </row>
    <row r="351" spans="1:24" s="19" customFormat="1" ht="25.5" outlineLevel="1" x14ac:dyDescent="0.2">
      <c r="A351" s="363" t="s">
        <v>1623</v>
      </c>
      <c r="B351" s="566" t="s">
        <v>213</v>
      </c>
      <c r="C351" s="365" t="s">
        <v>1614</v>
      </c>
      <c r="D351" s="563" t="s">
        <v>2206</v>
      </c>
      <c r="E351" s="415" t="s">
        <v>1421</v>
      </c>
      <c r="F351" s="528">
        <v>1953.2399999999998</v>
      </c>
      <c r="G351" s="241">
        <f>Composições!G1031</f>
        <v>0</v>
      </c>
      <c r="H351" s="304">
        <f>ROUND(G351*(1+$F$780),2)</f>
        <v>0</v>
      </c>
      <c r="I351" s="304">
        <f t="shared" ref="I351" si="76">ROUND(H351*F351,2)</f>
        <v>0</v>
      </c>
      <c r="J351" s="317" t="e">
        <f>I351/$G$779</f>
        <v>#DIV/0!</v>
      </c>
      <c r="K351" s="18"/>
      <c r="L351" s="18"/>
      <c r="M351" s="17"/>
      <c r="N351" s="17"/>
      <c r="O351" s="17"/>
      <c r="P351" s="18"/>
      <c r="Q351" s="18"/>
      <c r="R351" s="18"/>
      <c r="S351" s="18"/>
      <c r="T351" s="18"/>
      <c r="U351" s="18"/>
      <c r="V351" s="18"/>
      <c r="W351" s="18"/>
      <c r="X351" s="18"/>
    </row>
    <row r="352" spans="1:24" s="19" customFormat="1" ht="25.5" outlineLevel="1" x14ac:dyDescent="0.2">
      <c r="A352" s="363" t="s">
        <v>1624</v>
      </c>
      <c r="B352" s="573" t="s">
        <v>213</v>
      </c>
      <c r="C352" s="575" t="s">
        <v>1615</v>
      </c>
      <c r="D352" s="336" t="s">
        <v>2207</v>
      </c>
      <c r="E352" s="337" t="s">
        <v>1441</v>
      </c>
      <c r="F352" s="576">
        <v>79.38</v>
      </c>
      <c r="G352" s="420">
        <f>Composições!G1039</f>
        <v>0</v>
      </c>
      <c r="H352" s="316">
        <f>ROUND(G352*(1+$F$780),2)</f>
        <v>0</v>
      </c>
      <c r="I352" s="314">
        <f t="shared" ref="I352" si="77">ROUND(H352*F352,2)</f>
        <v>0</v>
      </c>
      <c r="J352" s="330" t="e">
        <f>I352/$G$779</f>
        <v>#DIV/0!</v>
      </c>
      <c r="K352" s="18"/>
      <c r="L352" s="18"/>
      <c r="M352" s="18"/>
      <c r="N352" s="155"/>
      <c r="O352" s="155"/>
      <c r="P352" s="18"/>
      <c r="Q352" s="18"/>
      <c r="R352" s="18"/>
      <c r="S352" s="18"/>
      <c r="T352" s="18"/>
      <c r="U352" s="18"/>
      <c r="V352" s="18"/>
      <c r="W352" s="18"/>
      <c r="X352" s="18"/>
    </row>
    <row r="353" spans="1:24" s="19" customFormat="1" ht="12.75" outlineLevel="1" x14ac:dyDescent="0.2">
      <c r="A353" s="294" t="s">
        <v>194</v>
      </c>
      <c r="B353" s="295"/>
      <c r="C353" s="296"/>
      <c r="D353" s="297" t="s">
        <v>1616</v>
      </c>
      <c r="E353" s="298">
        <f>SUM(E354,E356)</f>
        <v>0</v>
      </c>
      <c r="F353" s="299"/>
      <c r="G353" s="299"/>
      <c r="H353" s="299"/>
      <c r="I353" s="319"/>
      <c r="J353" s="300" t="e">
        <f>E353/$G$779</f>
        <v>#DIV/0!</v>
      </c>
      <c r="K353" s="18"/>
      <c r="L353" s="18"/>
      <c r="M353" s="18"/>
      <c r="N353" s="18"/>
      <c r="O353" s="18"/>
      <c r="P353" s="18"/>
      <c r="Q353" s="18"/>
      <c r="R353" s="18"/>
      <c r="S353" s="18"/>
      <c r="T353" s="18"/>
      <c r="U353" s="18"/>
      <c r="V353" s="18"/>
      <c r="W353" s="18"/>
      <c r="X353" s="18"/>
    </row>
    <row r="354" spans="1:24" s="19" customFormat="1" ht="12.75" outlineLevel="1" x14ac:dyDescent="0.2">
      <c r="A354" s="294" t="s">
        <v>1617</v>
      </c>
      <c r="B354" s="295"/>
      <c r="C354" s="296"/>
      <c r="D354" s="297" t="s">
        <v>270</v>
      </c>
      <c r="E354" s="298">
        <f>SUM(I355)</f>
        <v>0</v>
      </c>
      <c r="F354" s="299"/>
      <c r="G354" s="299"/>
      <c r="H354" s="299"/>
      <c r="I354" s="319"/>
      <c r="J354" s="300" t="e">
        <f>E354/$G$779</f>
        <v>#DIV/0!</v>
      </c>
      <c r="K354" s="18"/>
      <c r="L354" s="18"/>
      <c r="M354" s="18"/>
      <c r="N354" s="18"/>
      <c r="O354" s="18"/>
      <c r="P354" s="18"/>
      <c r="Q354" s="18"/>
      <c r="R354" s="18"/>
      <c r="S354" s="18"/>
      <c r="T354" s="18"/>
      <c r="U354" s="18"/>
      <c r="V354" s="18"/>
      <c r="W354" s="18"/>
      <c r="X354" s="18"/>
    </row>
    <row r="355" spans="1:24" s="19" customFormat="1" ht="38.25" outlineLevel="1" x14ac:dyDescent="0.2">
      <c r="A355" s="577" t="s">
        <v>1625</v>
      </c>
      <c r="B355" s="578" t="s">
        <v>117</v>
      </c>
      <c r="C355" s="579" t="s">
        <v>355</v>
      </c>
      <c r="D355" s="580" t="s">
        <v>356</v>
      </c>
      <c r="E355" s="581" t="s">
        <v>108</v>
      </c>
      <c r="F355" s="515">
        <v>6104.66</v>
      </c>
      <c r="G355" s="696"/>
      <c r="H355" s="581">
        <f>ROUND(G355*(1+$F$780),2)</f>
        <v>0</v>
      </c>
      <c r="I355" s="581">
        <f t="shared" ref="I355" si="78">ROUND(H355*F355,2)</f>
        <v>0</v>
      </c>
      <c r="J355" s="582" t="e">
        <f>I355/$G$779</f>
        <v>#DIV/0!</v>
      </c>
      <c r="K355" s="18"/>
      <c r="L355" s="18"/>
      <c r="M355" s="18"/>
      <c r="N355" s="18"/>
      <c r="O355" s="18"/>
      <c r="P355" s="18"/>
      <c r="Q355" s="18"/>
      <c r="R355" s="18"/>
      <c r="S355" s="18"/>
      <c r="T355" s="18"/>
      <c r="U355" s="18"/>
      <c r="V355" s="18"/>
      <c r="W355" s="18"/>
      <c r="X355" s="18"/>
    </row>
    <row r="356" spans="1:24" s="19" customFormat="1" ht="12.75" outlineLevel="1" x14ac:dyDescent="0.2">
      <c r="A356" s="294" t="s">
        <v>1618</v>
      </c>
      <c r="B356" s="295"/>
      <c r="C356" s="296"/>
      <c r="D356" s="297" t="s">
        <v>1527</v>
      </c>
      <c r="E356" s="298">
        <f>SUM(I357)</f>
        <v>0</v>
      </c>
      <c r="F356" s="299"/>
      <c r="G356" s="299"/>
      <c r="H356" s="299"/>
      <c r="I356" s="295"/>
      <c r="J356" s="300" t="e">
        <f>E356/$G$779</f>
        <v>#DIV/0!</v>
      </c>
      <c r="K356" s="18"/>
      <c r="L356" s="18"/>
      <c r="M356" s="18"/>
      <c r="N356" s="18"/>
      <c r="O356" s="18"/>
      <c r="P356" s="18"/>
      <c r="Q356" s="18"/>
      <c r="R356" s="18"/>
      <c r="S356" s="18"/>
      <c r="T356" s="18"/>
      <c r="U356" s="18"/>
      <c r="V356" s="18"/>
      <c r="W356" s="18"/>
      <c r="X356" s="18"/>
    </row>
    <row r="357" spans="1:24" s="19" customFormat="1" ht="26.25" outlineLevel="1" thickBot="1" x14ac:dyDescent="0.25">
      <c r="A357" s="363" t="s">
        <v>1626</v>
      </c>
      <c r="B357" s="566" t="s">
        <v>117</v>
      </c>
      <c r="C357" s="365" t="s">
        <v>336</v>
      </c>
      <c r="D357" s="563" t="s">
        <v>337</v>
      </c>
      <c r="E357" s="415" t="s">
        <v>108</v>
      </c>
      <c r="F357" s="528">
        <v>416</v>
      </c>
      <c r="G357" s="680"/>
      <c r="H357" s="304">
        <f>ROUND(G357*(1+$F$780),2)</f>
        <v>0</v>
      </c>
      <c r="I357" s="304">
        <f t="shared" ref="I357" si="79">ROUND(H357*F357,2)</f>
        <v>0</v>
      </c>
      <c r="J357" s="317" t="e">
        <f>I357/$G$779</f>
        <v>#DIV/0!</v>
      </c>
      <c r="K357" s="18"/>
      <c r="L357" s="18"/>
      <c r="M357" s="18"/>
      <c r="N357" s="18"/>
      <c r="O357" s="18"/>
      <c r="P357" s="18"/>
      <c r="Q357" s="18"/>
      <c r="R357" s="18"/>
      <c r="S357" s="18"/>
      <c r="T357" s="18"/>
      <c r="U357" s="18"/>
      <c r="V357" s="18"/>
      <c r="W357" s="18"/>
      <c r="X357" s="18"/>
    </row>
    <row r="358" spans="1:24" s="19" customFormat="1" ht="15.75" outlineLevel="1" thickBot="1" x14ac:dyDescent="0.25">
      <c r="A358" s="288">
        <v>12</v>
      </c>
      <c r="B358" s="289"/>
      <c r="C358" s="324"/>
      <c r="D358" s="291" t="s">
        <v>184</v>
      </c>
      <c r="E358" s="292">
        <f>SUM(E359,E399,E408,E412,E417)</f>
        <v>0</v>
      </c>
      <c r="F358" s="292"/>
      <c r="G358" s="292"/>
      <c r="H358" s="292"/>
      <c r="I358" s="292"/>
      <c r="J358" s="293" t="e">
        <f>E358/$G$779</f>
        <v>#DIV/0!</v>
      </c>
      <c r="K358" s="18"/>
      <c r="L358" s="18"/>
      <c r="M358" s="18"/>
      <c r="N358" s="18"/>
      <c r="O358" s="18"/>
      <c r="P358" s="18"/>
      <c r="Q358" s="18"/>
      <c r="R358" s="18"/>
      <c r="S358" s="18"/>
      <c r="T358" s="18"/>
      <c r="U358" s="18"/>
      <c r="V358" s="18"/>
      <c r="W358" s="18"/>
      <c r="X358" s="18"/>
    </row>
    <row r="359" spans="1:24" s="21" customFormat="1" ht="12.75" outlineLevel="1" x14ac:dyDescent="0.2">
      <c r="A359" s="294" t="s">
        <v>69</v>
      </c>
      <c r="B359" s="295"/>
      <c r="C359" s="296"/>
      <c r="D359" s="297" t="s">
        <v>357</v>
      </c>
      <c r="E359" s="298">
        <f>SUM(I360:I398)</f>
        <v>0</v>
      </c>
      <c r="F359" s="299"/>
      <c r="G359" s="299"/>
      <c r="H359" s="299"/>
      <c r="I359" s="295"/>
      <c r="J359" s="300" t="e">
        <f>E359/$G$779</f>
        <v>#DIV/0!</v>
      </c>
      <c r="K359" s="18"/>
      <c r="L359" s="18"/>
      <c r="M359" s="18"/>
      <c r="N359" s="18"/>
      <c r="O359" s="18"/>
      <c r="P359" s="18"/>
      <c r="Q359" s="18"/>
      <c r="R359" s="18"/>
      <c r="S359" s="18"/>
      <c r="T359" s="18"/>
      <c r="U359" s="18"/>
      <c r="V359" s="18"/>
      <c r="W359" s="18"/>
      <c r="X359" s="18"/>
    </row>
    <row r="360" spans="1:24" s="21" customFormat="1" ht="25.5" outlineLevel="1" x14ac:dyDescent="0.2">
      <c r="A360" s="363" t="s">
        <v>70</v>
      </c>
      <c r="B360" s="365" t="s">
        <v>117</v>
      </c>
      <c r="C360" s="535" t="s">
        <v>358</v>
      </c>
      <c r="D360" s="303" t="s">
        <v>1627</v>
      </c>
      <c r="E360" s="304" t="s">
        <v>128</v>
      </c>
      <c r="F360" s="344">
        <v>222.1</v>
      </c>
      <c r="G360" s="674"/>
      <c r="H360" s="304">
        <f t="shared" ref="H360:H398" si="80">ROUND(G360*(1+$F$780),2)</f>
        <v>0</v>
      </c>
      <c r="I360" s="304">
        <f t="shared" ref="I360" si="81">ROUND(H360*F360,2)</f>
        <v>0</v>
      </c>
      <c r="J360" s="370" t="e">
        <f t="shared" ref="J360:J398" si="82">I360/$G$779</f>
        <v>#DIV/0!</v>
      </c>
      <c r="K360" s="18"/>
      <c r="L360" s="18"/>
      <c r="M360" s="18"/>
      <c r="N360" s="18"/>
      <c r="O360" s="18"/>
      <c r="P360" s="18"/>
      <c r="Q360" s="18"/>
      <c r="R360" s="18"/>
      <c r="S360" s="18"/>
      <c r="T360" s="18"/>
      <c r="U360" s="18"/>
      <c r="V360" s="18"/>
      <c r="W360" s="18"/>
      <c r="X360" s="18"/>
    </row>
    <row r="361" spans="1:24" s="21" customFormat="1" ht="25.5" outlineLevel="1" x14ac:dyDescent="0.2">
      <c r="A361" s="363" t="s">
        <v>71</v>
      </c>
      <c r="B361" s="365" t="s">
        <v>117</v>
      </c>
      <c r="C361" s="535" t="s">
        <v>1628</v>
      </c>
      <c r="D361" s="303" t="s">
        <v>1629</v>
      </c>
      <c r="E361" s="304" t="s">
        <v>128</v>
      </c>
      <c r="F361" s="344">
        <v>265.5</v>
      </c>
      <c r="G361" s="674"/>
      <c r="H361" s="304">
        <f t="shared" si="80"/>
        <v>0</v>
      </c>
      <c r="I361" s="304">
        <f t="shared" ref="I361:I398" si="83">ROUND(H361*F361,2)</f>
        <v>0</v>
      </c>
      <c r="J361" s="370" t="e">
        <f t="shared" si="82"/>
        <v>#DIV/0!</v>
      </c>
      <c r="K361" s="18"/>
      <c r="L361" s="18"/>
      <c r="M361" s="18"/>
      <c r="N361" s="18"/>
      <c r="O361" s="18"/>
      <c r="P361" s="18"/>
      <c r="Q361" s="18"/>
      <c r="R361" s="18"/>
      <c r="S361" s="18"/>
      <c r="T361" s="18"/>
      <c r="U361" s="18"/>
      <c r="V361" s="18"/>
      <c r="W361" s="18"/>
      <c r="X361" s="18"/>
    </row>
    <row r="362" spans="1:24" s="21" customFormat="1" ht="25.5" outlineLevel="1" x14ac:dyDescent="0.2">
      <c r="A362" s="363" t="s">
        <v>72</v>
      </c>
      <c r="B362" s="365" t="s">
        <v>117</v>
      </c>
      <c r="C362" s="535" t="s">
        <v>359</v>
      </c>
      <c r="D362" s="303" t="s">
        <v>1630</v>
      </c>
      <c r="E362" s="304" t="s">
        <v>128</v>
      </c>
      <c r="F362" s="344">
        <v>165.1</v>
      </c>
      <c r="G362" s="674"/>
      <c r="H362" s="304">
        <f t="shared" si="80"/>
        <v>0</v>
      </c>
      <c r="I362" s="304">
        <f t="shared" si="83"/>
        <v>0</v>
      </c>
      <c r="J362" s="370" t="e">
        <f t="shared" si="82"/>
        <v>#DIV/0!</v>
      </c>
      <c r="K362" s="18"/>
      <c r="L362" s="18"/>
      <c r="M362" s="18"/>
      <c r="N362" s="18"/>
      <c r="O362" s="18"/>
      <c r="P362" s="18"/>
      <c r="Q362" s="18"/>
      <c r="R362" s="18"/>
      <c r="S362" s="18"/>
      <c r="T362" s="18"/>
      <c r="U362" s="18"/>
      <c r="V362" s="18"/>
      <c r="W362" s="18"/>
      <c r="X362" s="18"/>
    </row>
    <row r="363" spans="1:24" s="21" customFormat="1" ht="25.5" outlineLevel="1" x14ac:dyDescent="0.2">
      <c r="A363" s="363" t="s">
        <v>73</v>
      </c>
      <c r="B363" s="365" t="s">
        <v>117</v>
      </c>
      <c r="C363" s="535" t="s">
        <v>360</v>
      </c>
      <c r="D363" s="303" t="s">
        <v>1631</v>
      </c>
      <c r="E363" s="304" t="s">
        <v>128</v>
      </c>
      <c r="F363" s="344">
        <v>140.80000000000001</v>
      </c>
      <c r="G363" s="674"/>
      <c r="H363" s="304">
        <f t="shared" si="80"/>
        <v>0</v>
      </c>
      <c r="I363" s="304">
        <f t="shared" si="83"/>
        <v>0</v>
      </c>
      <c r="J363" s="370" t="e">
        <f t="shared" si="82"/>
        <v>#DIV/0!</v>
      </c>
      <c r="K363" s="18"/>
      <c r="L363" s="18"/>
      <c r="M363" s="18"/>
      <c r="N363" s="18"/>
      <c r="O363" s="18"/>
      <c r="P363" s="18"/>
      <c r="Q363" s="18"/>
      <c r="R363" s="18"/>
      <c r="S363" s="18"/>
      <c r="T363" s="18"/>
      <c r="U363" s="18"/>
      <c r="V363" s="18"/>
      <c r="W363" s="18"/>
      <c r="X363" s="18"/>
    </row>
    <row r="364" spans="1:24" s="21" customFormat="1" ht="25.5" outlineLevel="1" x14ac:dyDescent="0.2">
      <c r="A364" s="363" t="s">
        <v>110</v>
      </c>
      <c r="B364" s="365" t="s">
        <v>117</v>
      </c>
      <c r="C364" s="535" t="s">
        <v>361</v>
      </c>
      <c r="D364" s="303" t="s">
        <v>1632</v>
      </c>
      <c r="E364" s="304" t="s">
        <v>128</v>
      </c>
      <c r="F364" s="344">
        <v>64.900000000000006</v>
      </c>
      <c r="G364" s="674"/>
      <c r="H364" s="304">
        <f t="shared" si="80"/>
        <v>0</v>
      </c>
      <c r="I364" s="304">
        <f t="shared" si="83"/>
        <v>0</v>
      </c>
      <c r="J364" s="370" t="e">
        <f t="shared" si="82"/>
        <v>#DIV/0!</v>
      </c>
      <c r="K364" s="18"/>
      <c r="L364" s="18"/>
      <c r="M364" s="18"/>
      <c r="N364" s="18"/>
      <c r="O364" s="18"/>
      <c r="P364" s="18"/>
      <c r="Q364" s="18"/>
      <c r="R364" s="18"/>
      <c r="S364" s="18"/>
      <c r="T364" s="18"/>
      <c r="U364" s="18"/>
      <c r="V364" s="18"/>
      <c r="W364" s="18"/>
      <c r="X364" s="18"/>
    </row>
    <row r="365" spans="1:24" s="21" customFormat="1" ht="38.25" outlineLevel="1" x14ac:dyDescent="0.2">
      <c r="A365" s="363" t="s">
        <v>74</v>
      </c>
      <c r="B365" s="365" t="s">
        <v>117</v>
      </c>
      <c r="C365" s="535" t="s">
        <v>1633</v>
      </c>
      <c r="D365" s="303" t="s">
        <v>1634</v>
      </c>
      <c r="E365" s="304" t="s">
        <v>14</v>
      </c>
      <c r="F365" s="344">
        <v>58</v>
      </c>
      <c r="G365" s="674"/>
      <c r="H365" s="304">
        <f t="shared" si="80"/>
        <v>0</v>
      </c>
      <c r="I365" s="304">
        <f t="shared" si="83"/>
        <v>0</v>
      </c>
      <c r="J365" s="370" t="e">
        <f t="shared" si="82"/>
        <v>#DIV/0!</v>
      </c>
      <c r="K365" s="18"/>
      <c r="L365" s="18"/>
      <c r="M365" s="18"/>
      <c r="N365" s="18"/>
      <c r="O365" s="18"/>
      <c r="P365" s="18"/>
      <c r="Q365" s="18"/>
      <c r="R365" s="18"/>
      <c r="S365" s="18"/>
      <c r="T365" s="18"/>
      <c r="U365" s="18"/>
      <c r="V365" s="18"/>
      <c r="W365" s="18"/>
      <c r="X365" s="18"/>
    </row>
    <row r="366" spans="1:24" s="21" customFormat="1" ht="38.25" outlineLevel="1" x14ac:dyDescent="0.2">
      <c r="A366" s="363" t="s">
        <v>135</v>
      </c>
      <c r="B366" s="365" t="s">
        <v>117</v>
      </c>
      <c r="C366" s="535" t="s">
        <v>1635</v>
      </c>
      <c r="D366" s="303" t="s">
        <v>1636</v>
      </c>
      <c r="E366" s="304" t="s">
        <v>14</v>
      </c>
      <c r="F366" s="344">
        <v>20</v>
      </c>
      <c r="G366" s="674"/>
      <c r="H366" s="304">
        <f t="shared" si="80"/>
        <v>0</v>
      </c>
      <c r="I366" s="304">
        <f t="shared" si="83"/>
        <v>0</v>
      </c>
      <c r="J366" s="370" t="e">
        <f t="shared" si="82"/>
        <v>#DIV/0!</v>
      </c>
      <c r="K366" s="18"/>
      <c r="L366" s="18"/>
      <c r="M366" s="18"/>
      <c r="N366" s="18"/>
      <c r="O366" s="18"/>
      <c r="P366" s="18"/>
      <c r="Q366" s="18"/>
      <c r="R366" s="18"/>
      <c r="S366" s="18"/>
      <c r="T366" s="18"/>
      <c r="U366" s="18"/>
      <c r="V366" s="18"/>
      <c r="W366" s="18"/>
      <c r="X366" s="18"/>
    </row>
    <row r="367" spans="1:24" s="21" customFormat="1" ht="38.25" outlineLevel="1" x14ac:dyDescent="0.2">
      <c r="A367" s="363" t="s">
        <v>490</v>
      </c>
      <c r="B367" s="365" t="s">
        <v>117</v>
      </c>
      <c r="C367" s="535" t="s">
        <v>1637</v>
      </c>
      <c r="D367" s="303" t="s">
        <v>1638</v>
      </c>
      <c r="E367" s="304" t="s">
        <v>14</v>
      </c>
      <c r="F367" s="344">
        <v>48</v>
      </c>
      <c r="G367" s="674"/>
      <c r="H367" s="304">
        <f t="shared" si="80"/>
        <v>0</v>
      </c>
      <c r="I367" s="304">
        <f t="shared" si="83"/>
        <v>0</v>
      </c>
      <c r="J367" s="370" t="e">
        <f t="shared" si="82"/>
        <v>#DIV/0!</v>
      </c>
      <c r="K367" s="18"/>
      <c r="L367" s="18"/>
      <c r="M367" s="18"/>
      <c r="N367" s="18"/>
      <c r="O367" s="18"/>
      <c r="P367" s="18"/>
      <c r="Q367" s="18"/>
      <c r="R367" s="18"/>
      <c r="S367" s="18"/>
      <c r="T367" s="18"/>
      <c r="U367" s="18"/>
      <c r="V367" s="18"/>
      <c r="W367" s="18"/>
      <c r="X367" s="18"/>
    </row>
    <row r="368" spans="1:24" s="21" customFormat="1" ht="38.25" outlineLevel="1" x14ac:dyDescent="0.2">
      <c r="A368" s="363" t="s">
        <v>491</v>
      </c>
      <c r="B368" s="365" t="s">
        <v>117</v>
      </c>
      <c r="C368" s="535" t="s">
        <v>362</v>
      </c>
      <c r="D368" s="303" t="s">
        <v>363</v>
      </c>
      <c r="E368" s="304" t="s">
        <v>14</v>
      </c>
      <c r="F368" s="344">
        <v>22</v>
      </c>
      <c r="G368" s="674"/>
      <c r="H368" s="304">
        <f t="shared" si="80"/>
        <v>0</v>
      </c>
      <c r="I368" s="304">
        <f t="shared" si="83"/>
        <v>0</v>
      </c>
      <c r="J368" s="370" t="e">
        <f t="shared" si="82"/>
        <v>#DIV/0!</v>
      </c>
      <c r="K368" s="18"/>
      <c r="L368" s="18"/>
      <c r="M368" s="18"/>
      <c r="N368" s="18"/>
      <c r="O368" s="18"/>
      <c r="P368" s="18"/>
      <c r="Q368" s="18"/>
      <c r="R368" s="18"/>
      <c r="S368" s="18"/>
      <c r="T368" s="18"/>
      <c r="U368" s="18"/>
      <c r="V368" s="18"/>
      <c r="W368" s="18"/>
      <c r="X368" s="18"/>
    </row>
    <row r="369" spans="1:24" s="21" customFormat="1" ht="38.25" outlineLevel="1" x14ac:dyDescent="0.2">
      <c r="A369" s="363" t="s">
        <v>492</v>
      </c>
      <c r="B369" s="365" t="s">
        <v>117</v>
      </c>
      <c r="C369" s="535" t="s">
        <v>1639</v>
      </c>
      <c r="D369" s="303" t="s">
        <v>1640</v>
      </c>
      <c r="E369" s="304" t="s">
        <v>14</v>
      </c>
      <c r="F369" s="344">
        <v>18</v>
      </c>
      <c r="G369" s="674"/>
      <c r="H369" s="304">
        <f t="shared" si="80"/>
        <v>0</v>
      </c>
      <c r="I369" s="304">
        <f t="shared" si="83"/>
        <v>0</v>
      </c>
      <c r="J369" s="370" t="e">
        <f t="shared" si="82"/>
        <v>#DIV/0!</v>
      </c>
      <c r="K369" s="18"/>
      <c r="L369" s="18"/>
      <c r="M369" s="18"/>
      <c r="N369" s="18"/>
      <c r="O369" s="18"/>
      <c r="P369" s="18"/>
      <c r="Q369" s="18"/>
      <c r="R369" s="18"/>
      <c r="S369" s="18"/>
      <c r="T369" s="18"/>
      <c r="U369" s="18"/>
      <c r="V369" s="18"/>
      <c r="W369" s="18"/>
      <c r="X369" s="18"/>
    </row>
    <row r="370" spans="1:24" s="21" customFormat="1" ht="38.25" outlineLevel="1" x14ac:dyDescent="0.2">
      <c r="A370" s="363" t="s">
        <v>493</v>
      </c>
      <c r="B370" s="365" t="s">
        <v>117</v>
      </c>
      <c r="C370" s="535" t="s">
        <v>364</v>
      </c>
      <c r="D370" s="303" t="s">
        <v>365</v>
      </c>
      <c r="E370" s="304" t="s">
        <v>14</v>
      </c>
      <c r="F370" s="344">
        <v>2</v>
      </c>
      <c r="G370" s="674"/>
      <c r="H370" s="304">
        <f t="shared" si="80"/>
        <v>0</v>
      </c>
      <c r="I370" s="304">
        <f t="shared" si="83"/>
        <v>0</v>
      </c>
      <c r="J370" s="370" t="e">
        <f t="shared" si="82"/>
        <v>#DIV/0!</v>
      </c>
      <c r="K370" s="18"/>
      <c r="L370" s="18"/>
      <c r="M370" s="18"/>
      <c r="N370" s="18"/>
      <c r="O370" s="18"/>
      <c r="P370" s="18"/>
      <c r="Q370" s="18"/>
      <c r="R370" s="18"/>
      <c r="S370" s="18"/>
      <c r="T370" s="18"/>
      <c r="U370" s="18"/>
      <c r="V370" s="18"/>
      <c r="W370" s="18"/>
      <c r="X370" s="18"/>
    </row>
    <row r="371" spans="1:24" s="21" customFormat="1" ht="25.5" outlineLevel="1" x14ac:dyDescent="0.2">
      <c r="A371" s="363" t="s">
        <v>494</v>
      </c>
      <c r="B371" s="365" t="s">
        <v>117</v>
      </c>
      <c r="C371" s="535" t="s">
        <v>1641</v>
      </c>
      <c r="D371" s="303" t="s">
        <v>1642</v>
      </c>
      <c r="E371" s="304" t="s">
        <v>14</v>
      </c>
      <c r="F371" s="344">
        <v>2</v>
      </c>
      <c r="G371" s="674"/>
      <c r="H371" s="304">
        <f t="shared" si="80"/>
        <v>0</v>
      </c>
      <c r="I371" s="304">
        <f t="shared" si="83"/>
        <v>0</v>
      </c>
      <c r="J371" s="370" t="e">
        <f t="shared" si="82"/>
        <v>#DIV/0!</v>
      </c>
      <c r="K371" s="18"/>
      <c r="L371" s="18"/>
      <c r="M371" s="18"/>
      <c r="N371" s="18"/>
      <c r="O371" s="18"/>
      <c r="P371" s="18"/>
      <c r="Q371" s="18"/>
      <c r="R371" s="18"/>
      <c r="S371" s="18"/>
      <c r="T371" s="18"/>
      <c r="U371" s="18"/>
      <c r="V371" s="18"/>
      <c r="W371" s="18"/>
      <c r="X371" s="18"/>
    </row>
    <row r="372" spans="1:24" s="21" customFormat="1" ht="25.5" outlineLevel="1" x14ac:dyDescent="0.2">
      <c r="A372" s="363" t="s">
        <v>495</v>
      </c>
      <c r="B372" s="365" t="s">
        <v>117</v>
      </c>
      <c r="C372" s="535" t="s">
        <v>1643</v>
      </c>
      <c r="D372" s="303" t="s">
        <v>1644</v>
      </c>
      <c r="E372" s="304" t="s">
        <v>14</v>
      </c>
      <c r="F372" s="344">
        <v>13</v>
      </c>
      <c r="G372" s="674"/>
      <c r="H372" s="304">
        <f t="shared" si="80"/>
        <v>0</v>
      </c>
      <c r="I372" s="304">
        <f t="shared" si="83"/>
        <v>0</v>
      </c>
      <c r="J372" s="370" t="e">
        <f t="shared" si="82"/>
        <v>#DIV/0!</v>
      </c>
      <c r="K372" s="18"/>
      <c r="L372" s="18"/>
      <c r="M372" s="18"/>
      <c r="N372" s="18"/>
      <c r="O372" s="18"/>
      <c r="P372" s="18"/>
      <c r="Q372" s="18"/>
      <c r="R372" s="18"/>
      <c r="S372" s="18"/>
      <c r="T372" s="18"/>
      <c r="U372" s="18"/>
      <c r="V372" s="18"/>
      <c r="W372" s="18"/>
      <c r="X372" s="18"/>
    </row>
    <row r="373" spans="1:24" s="21" customFormat="1" ht="25.5" outlineLevel="1" x14ac:dyDescent="0.2">
      <c r="A373" s="363" t="s">
        <v>496</v>
      </c>
      <c r="B373" s="365" t="s">
        <v>213</v>
      </c>
      <c r="C373" s="535" t="s">
        <v>366</v>
      </c>
      <c r="D373" s="303" t="s">
        <v>1645</v>
      </c>
      <c r="E373" s="304" t="s">
        <v>1251</v>
      </c>
      <c r="F373" s="344">
        <v>6</v>
      </c>
      <c r="G373" s="236">
        <f>Composições!G1047</f>
        <v>0</v>
      </c>
      <c r="H373" s="304">
        <f t="shared" si="80"/>
        <v>0</v>
      </c>
      <c r="I373" s="304">
        <f t="shared" si="83"/>
        <v>0</v>
      </c>
      <c r="J373" s="370" t="e">
        <f t="shared" si="82"/>
        <v>#DIV/0!</v>
      </c>
      <c r="K373" s="18"/>
      <c r="L373" s="18"/>
      <c r="M373" s="18"/>
      <c r="N373" s="18"/>
      <c r="O373" s="18"/>
      <c r="P373" s="18"/>
      <c r="Q373" s="18"/>
      <c r="R373" s="18"/>
      <c r="S373" s="18"/>
      <c r="T373" s="18"/>
      <c r="U373" s="18"/>
      <c r="V373" s="18"/>
      <c r="W373" s="18"/>
      <c r="X373" s="18"/>
    </row>
    <row r="374" spans="1:24" s="21" customFormat="1" ht="25.5" outlineLevel="1" x14ac:dyDescent="0.2">
      <c r="A374" s="363" t="s">
        <v>497</v>
      </c>
      <c r="B374" s="365" t="s">
        <v>117</v>
      </c>
      <c r="C374" s="535" t="s">
        <v>1646</v>
      </c>
      <c r="D374" s="303" t="s">
        <v>1647</v>
      </c>
      <c r="E374" s="304" t="s">
        <v>14</v>
      </c>
      <c r="F374" s="344">
        <v>14</v>
      </c>
      <c r="G374" s="674"/>
      <c r="H374" s="304">
        <f t="shared" si="80"/>
        <v>0</v>
      </c>
      <c r="I374" s="304">
        <f t="shared" si="83"/>
        <v>0</v>
      </c>
      <c r="J374" s="370" t="e">
        <f t="shared" si="82"/>
        <v>#DIV/0!</v>
      </c>
      <c r="K374" s="18"/>
      <c r="L374" s="18"/>
      <c r="M374" s="18"/>
      <c r="N374" s="18"/>
      <c r="O374" s="18"/>
      <c r="P374" s="18"/>
      <c r="Q374" s="18"/>
      <c r="R374" s="18"/>
      <c r="S374" s="18"/>
      <c r="T374" s="18"/>
      <c r="U374" s="18"/>
      <c r="V374" s="18"/>
      <c r="W374" s="18"/>
      <c r="X374" s="18"/>
    </row>
    <row r="375" spans="1:24" s="21" customFormat="1" ht="25.5" outlineLevel="1" x14ac:dyDescent="0.2">
      <c r="A375" s="363" t="s">
        <v>498</v>
      </c>
      <c r="B375" s="365" t="s">
        <v>213</v>
      </c>
      <c r="C375" s="535" t="s">
        <v>1648</v>
      </c>
      <c r="D375" s="303" t="s">
        <v>1649</v>
      </c>
      <c r="E375" s="304" t="s">
        <v>1251</v>
      </c>
      <c r="F375" s="344">
        <v>1</v>
      </c>
      <c r="G375" s="236">
        <f>Composições!G1058</f>
        <v>0</v>
      </c>
      <c r="H375" s="304">
        <f t="shared" si="80"/>
        <v>0</v>
      </c>
      <c r="I375" s="304">
        <f t="shared" si="83"/>
        <v>0</v>
      </c>
      <c r="J375" s="370" t="e">
        <f t="shared" si="82"/>
        <v>#DIV/0!</v>
      </c>
      <c r="K375" s="18"/>
      <c r="L375" s="18"/>
      <c r="M375" s="18"/>
      <c r="N375" s="18"/>
      <c r="O375" s="18"/>
      <c r="P375" s="18"/>
      <c r="Q375" s="18"/>
      <c r="R375" s="18"/>
      <c r="S375" s="18"/>
      <c r="T375" s="18"/>
      <c r="U375" s="18"/>
      <c r="V375" s="18"/>
      <c r="W375" s="18"/>
      <c r="X375" s="18"/>
    </row>
    <row r="376" spans="1:24" s="21" customFormat="1" ht="25.5" outlineLevel="1" x14ac:dyDescent="0.2">
      <c r="A376" s="363" t="s">
        <v>499</v>
      </c>
      <c r="B376" s="365" t="s">
        <v>117</v>
      </c>
      <c r="C376" s="535" t="s">
        <v>1650</v>
      </c>
      <c r="D376" s="303" t="s">
        <v>1651</v>
      </c>
      <c r="E376" s="304" t="s">
        <v>14</v>
      </c>
      <c r="F376" s="344">
        <v>12</v>
      </c>
      <c r="G376" s="674"/>
      <c r="H376" s="304">
        <f t="shared" si="80"/>
        <v>0</v>
      </c>
      <c r="I376" s="304">
        <f t="shared" si="83"/>
        <v>0</v>
      </c>
      <c r="J376" s="370" t="e">
        <f t="shared" si="82"/>
        <v>#DIV/0!</v>
      </c>
      <c r="K376" s="18"/>
      <c r="L376" s="18"/>
      <c r="M376" s="18"/>
      <c r="N376" s="18"/>
      <c r="O376" s="18"/>
      <c r="P376" s="18"/>
      <c r="Q376" s="18"/>
      <c r="R376" s="18"/>
      <c r="S376" s="18"/>
      <c r="T376" s="18"/>
      <c r="U376" s="18"/>
      <c r="V376" s="18"/>
      <c r="W376" s="18"/>
      <c r="X376" s="18"/>
    </row>
    <row r="377" spans="1:24" s="21" customFormat="1" ht="25.5" outlineLevel="1" x14ac:dyDescent="0.2">
      <c r="A377" s="363" t="s">
        <v>500</v>
      </c>
      <c r="B377" s="365" t="s">
        <v>117</v>
      </c>
      <c r="C377" s="535" t="s">
        <v>367</v>
      </c>
      <c r="D377" s="303" t="s">
        <v>368</v>
      </c>
      <c r="E377" s="304" t="s">
        <v>14</v>
      </c>
      <c r="F377" s="344">
        <v>5</v>
      </c>
      <c r="G377" s="674"/>
      <c r="H377" s="304">
        <f t="shared" si="80"/>
        <v>0</v>
      </c>
      <c r="I377" s="304">
        <f t="shared" si="83"/>
        <v>0</v>
      </c>
      <c r="J377" s="370" t="e">
        <f t="shared" si="82"/>
        <v>#DIV/0!</v>
      </c>
      <c r="K377" s="18"/>
      <c r="L377" s="18"/>
      <c r="M377" s="18"/>
      <c r="N377" s="18"/>
      <c r="O377" s="18"/>
      <c r="P377" s="18"/>
      <c r="Q377" s="18"/>
      <c r="R377" s="18"/>
      <c r="S377" s="18"/>
      <c r="T377" s="18"/>
      <c r="U377" s="18"/>
      <c r="V377" s="18"/>
      <c r="W377" s="18"/>
      <c r="X377" s="18"/>
    </row>
    <row r="378" spans="1:24" s="21" customFormat="1" ht="25.5" outlineLevel="1" x14ac:dyDescent="0.2">
      <c r="A378" s="363" t="s">
        <v>501</v>
      </c>
      <c r="B378" s="365" t="s">
        <v>117</v>
      </c>
      <c r="C378" s="535" t="s">
        <v>1652</v>
      </c>
      <c r="D378" s="303" t="s">
        <v>1653</v>
      </c>
      <c r="E378" s="304" t="s">
        <v>14</v>
      </c>
      <c r="F378" s="344">
        <v>12</v>
      </c>
      <c r="G378" s="674"/>
      <c r="H378" s="304">
        <f t="shared" si="80"/>
        <v>0</v>
      </c>
      <c r="I378" s="304">
        <f t="shared" si="83"/>
        <v>0</v>
      </c>
      <c r="J378" s="370" t="e">
        <f t="shared" si="82"/>
        <v>#DIV/0!</v>
      </c>
      <c r="K378" s="18"/>
      <c r="L378" s="18"/>
      <c r="M378" s="18"/>
      <c r="N378" s="18"/>
      <c r="O378" s="18"/>
      <c r="P378" s="18"/>
      <c r="Q378" s="18"/>
      <c r="R378" s="18"/>
      <c r="S378" s="18"/>
      <c r="T378" s="18"/>
      <c r="U378" s="18"/>
      <c r="V378" s="18"/>
      <c r="W378" s="18"/>
      <c r="X378" s="18"/>
    </row>
    <row r="379" spans="1:24" s="21" customFormat="1" ht="25.5" outlineLevel="1" x14ac:dyDescent="0.2">
      <c r="A379" s="363" t="s">
        <v>502</v>
      </c>
      <c r="B379" s="365" t="s">
        <v>117</v>
      </c>
      <c r="C379" s="535" t="s">
        <v>1654</v>
      </c>
      <c r="D379" s="303" t="s">
        <v>1655</v>
      </c>
      <c r="E379" s="304" t="s">
        <v>14</v>
      </c>
      <c r="F379" s="344">
        <v>6</v>
      </c>
      <c r="G379" s="674"/>
      <c r="H379" s="304">
        <f t="shared" si="80"/>
        <v>0</v>
      </c>
      <c r="I379" s="304">
        <f t="shared" si="83"/>
        <v>0</v>
      </c>
      <c r="J379" s="370" t="e">
        <f t="shared" si="82"/>
        <v>#DIV/0!</v>
      </c>
      <c r="K379" s="18"/>
      <c r="L379" s="18"/>
      <c r="M379" s="18"/>
      <c r="N379" s="18"/>
      <c r="O379" s="18"/>
      <c r="P379" s="18"/>
      <c r="Q379" s="18"/>
      <c r="R379" s="18"/>
      <c r="S379" s="18"/>
      <c r="T379" s="18"/>
      <c r="U379" s="18"/>
      <c r="V379" s="18"/>
      <c r="W379" s="18"/>
      <c r="X379" s="18"/>
    </row>
    <row r="380" spans="1:24" s="21" customFormat="1" ht="25.5" outlineLevel="1" x14ac:dyDescent="0.2">
      <c r="A380" s="363" t="s">
        <v>503</v>
      </c>
      <c r="B380" s="365" t="s">
        <v>117</v>
      </c>
      <c r="C380" s="535" t="s">
        <v>1656</v>
      </c>
      <c r="D380" s="303" t="s">
        <v>1657</v>
      </c>
      <c r="E380" s="304" t="s">
        <v>14</v>
      </c>
      <c r="F380" s="344">
        <v>5</v>
      </c>
      <c r="G380" s="674"/>
      <c r="H380" s="304">
        <f t="shared" si="80"/>
        <v>0</v>
      </c>
      <c r="I380" s="304">
        <f t="shared" si="83"/>
        <v>0</v>
      </c>
      <c r="J380" s="370" t="e">
        <f t="shared" si="82"/>
        <v>#DIV/0!</v>
      </c>
      <c r="K380" s="18"/>
      <c r="L380" s="18"/>
      <c r="M380" s="18"/>
      <c r="N380" s="18"/>
      <c r="O380" s="18"/>
      <c r="P380" s="18"/>
      <c r="Q380" s="18"/>
      <c r="R380" s="18"/>
      <c r="S380" s="18"/>
      <c r="T380" s="18"/>
      <c r="U380" s="18"/>
      <c r="V380" s="18"/>
      <c r="W380" s="18"/>
      <c r="X380" s="18"/>
    </row>
    <row r="381" spans="1:24" s="21" customFormat="1" ht="25.5" outlineLevel="1" x14ac:dyDescent="0.2">
      <c r="A381" s="363" t="s">
        <v>504</v>
      </c>
      <c r="B381" s="365" t="s">
        <v>117</v>
      </c>
      <c r="C381" s="535" t="s">
        <v>1658</v>
      </c>
      <c r="D381" s="303" t="s">
        <v>1659</v>
      </c>
      <c r="E381" s="304" t="s">
        <v>14</v>
      </c>
      <c r="F381" s="344">
        <v>134</v>
      </c>
      <c r="G381" s="674"/>
      <c r="H381" s="304">
        <f t="shared" si="80"/>
        <v>0</v>
      </c>
      <c r="I381" s="304">
        <f t="shared" si="83"/>
        <v>0</v>
      </c>
      <c r="J381" s="370" t="e">
        <f t="shared" si="82"/>
        <v>#DIV/0!</v>
      </c>
      <c r="K381" s="18"/>
      <c r="L381" s="18"/>
      <c r="M381" s="18"/>
      <c r="N381" s="18"/>
      <c r="O381" s="18"/>
      <c r="P381" s="18"/>
      <c r="Q381" s="18"/>
      <c r="R381" s="18"/>
      <c r="S381" s="18"/>
      <c r="T381" s="18"/>
      <c r="U381" s="18"/>
      <c r="V381" s="18"/>
      <c r="W381" s="18"/>
      <c r="X381" s="18"/>
    </row>
    <row r="382" spans="1:24" s="21" customFormat="1" ht="25.5" outlineLevel="1" x14ac:dyDescent="0.2">
      <c r="A382" s="363" t="s">
        <v>505</v>
      </c>
      <c r="B382" s="365" t="s">
        <v>117</v>
      </c>
      <c r="C382" s="535" t="s">
        <v>1660</v>
      </c>
      <c r="D382" s="303" t="s">
        <v>1661</v>
      </c>
      <c r="E382" s="304" t="s">
        <v>14</v>
      </c>
      <c r="F382" s="344">
        <v>129</v>
      </c>
      <c r="G382" s="674"/>
      <c r="H382" s="304">
        <f t="shared" si="80"/>
        <v>0</v>
      </c>
      <c r="I382" s="304">
        <f t="shared" si="83"/>
        <v>0</v>
      </c>
      <c r="J382" s="370" t="e">
        <f t="shared" si="82"/>
        <v>#DIV/0!</v>
      </c>
      <c r="K382" s="18"/>
      <c r="L382" s="18"/>
      <c r="M382" s="18"/>
      <c r="N382" s="18"/>
      <c r="O382" s="18"/>
      <c r="P382" s="18"/>
      <c r="Q382" s="18"/>
      <c r="R382" s="18"/>
      <c r="S382" s="18"/>
      <c r="T382" s="18"/>
      <c r="U382" s="18"/>
      <c r="V382" s="18"/>
      <c r="W382" s="18"/>
      <c r="X382" s="18"/>
    </row>
    <row r="383" spans="1:24" s="21" customFormat="1" ht="25.5" outlineLevel="1" x14ac:dyDescent="0.2">
      <c r="A383" s="363" t="s">
        <v>506</v>
      </c>
      <c r="B383" s="365" t="s">
        <v>117</v>
      </c>
      <c r="C383" s="535" t="s">
        <v>369</v>
      </c>
      <c r="D383" s="303" t="s">
        <v>370</v>
      </c>
      <c r="E383" s="304" t="s">
        <v>14</v>
      </c>
      <c r="F383" s="344">
        <v>80</v>
      </c>
      <c r="G383" s="674"/>
      <c r="H383" s="304">
        <f t="shared" si="80"/>
        <v>0</v>
      </c>
      <c r="I383" s="304">
        <f t="shared" si="83"/>
        <v>0</v>
      </c>
      <c r="J383" s="370" t="e">
        <f t="shared" si="82"/>
        <v>#DIV/0!</v>
      </c>
      <c r="K383" s="18"/>
      <c r="L383" s="18"/>
      <c r="M383" s="18"/>
      <c r="N383" s="18"/>
      <c r="O383" s="18"/>
      <c r="P383" s="18"/>
      <c r="Q383" s="18"/>
      <c r="R383" s="18"/>
      <c r="S383" s="18"/>
      <c r="T383" s="18"/>
      <c r="U383" s="18"/>
      <c r="V383" s="18"/>
      <c r="W383" s="18"/>
      <c r="X383" s="18"/>
    </row>
    <row r="384" spans="1:24" s="21" customFormat="1" ht="25.5" outlineLevel="1" x14ac:dyDescent="0.2">
      <c r="A384" s="363" t="s">
        <v>507</v>
      </c>
      <c r="B384" s="365" t="s">
        <v>117</v>
      </c>
      <c r="C384" s="535" t="s">
        <v>371</v>
      </c>
      <c r="D384" s="303" t="s">
        <v>372</v>
      </c>
      <c r="E384" s="304" t="s">
        <v>14</v>
      </c>
      <c r="F384" s="344">
        <v>29</v>
      </c>
      <c r="G384" s="674"/>
      <c r="H384" s="304">
        <f t="shared" si="80"/>
        <v>0</v>
      </c>
      <c r="I384" s="304">
        <f t="shared" si="83"/>
        <v>0</v>
      </c>
      <c r="J384" s="370" t="e">
        <f t="shared" si="82"/>
        <v>#DIV/0!</v>
      </c>
      <c r="K384" s="18"/>
      <c r="L384" s="18"/>
      <c r="M384" s="18"/>
      <c r="N384" s="18"/>
      <c r="O384" s="18"/>
      <c r="P384" s="18"/>
      <c r="Q384" s="18"/>
      <c r="R384" s="18"/>
      <c r="S384" s="18"/>
      <c r="T384" s="18"/>
      <c r="U384" s="18"/>
      <c r="V384" s="18"/>
      <c r="W384" s="18"/>
      <c r="X384" s="18"/>
    </row>
    <row r="385" spans="1:24" s="21" customFormat="1" ht="25.5" outlineLevel="1" x14ac:dyDescent="0.2">
      <c r="A385" s="363" t="s">
        <v>508</v>
      </c>
      <c r="B385" s="365" t="s">
        <v>117</v>
      </c>
      <c r="C385" s="535" t="s">
        <v>1662</v>
      </c>
      <c r="D385" s="303" t="s">
        <v>1663</v>
      </c>
      <c r="E385" s="304" t="s">
        <v>14</v>
      </c>
      <c r="F385" s="344">
        <v>9</v>
      </c>
      <c r="G385" s="674"/>
      <c r="H385" s="304">
        <f t="shared" si="80"/>
        <v>0</v>
      </c>
      <c r="I385" s="304">
        <f t="shared" si="83"/>
        <v>0</v>
      </c>
      <c r="J385" s="370" t="e">
        <f t="shared" si="82"/>
        <v>#DIV/0!</v>
      </c>
      <c r="K385" s="18"/>
      <c r="L385" s="18"/>
      <c r="M385" s="18"/>
      <c r="N385" s="18"/>
      <c r="O385" s="18"/>
      <c r="P385" s="18"/>
      <c r="Q385" s="18"/>
      <c r="R385" s="18"/>
      <c r="S385" s="18"/>
      <c r="T385" s="18"/>
      <c r="U385" s="18"/>
      <c r="V385" s="18"/>
      <c r="W385" s="18"/>
      <c r="X385" s="18"/>
    </row>
    <row r="386" spans="1:24" s="21" customFormat="1" ht="38.25" outlineLevel="1" x14ac:dyDescent="0.2">
      <c r="A386" s="363" t="s">
        <v>509</v>
      </c>
      <c r="B386" s="365" t="s">
        <v>117</v>
      </c>
      <c r="C386" s="535" t="s">
        <v>1664</v>
      </c>
      <c r="D386" s="303" t="s">
        <v>1665</v>
      </c>
      <c r="E386" s="304" t="s">
        <v>14</v>
      </c>
      <c r="F386" s="344">
        <v>25</v>
      </c>
      <c r="G386" s="674"/>
      <c r="H386" s="304">
        <f t="shared" si="80"/>
        <v>0</v>
      </c>
      <c r="I386" s="304">
        <f t="shared" si="83"/>
        <v>0</v>
      </c>
      <c r="J386" s="370" t="e">
        <f t="shared" si="82"/>
        <v>#DIV/0!</v>
      </c>
      <c r="K386" s="18"/>
      <c r="L386" s="18"/>
      <c r="M386" s="18"/>
      <c r="N386" s="18"/>
      <c r="O386" s="18"/>
      <c r="P386" s="18"/>
      <c r="Q386" s="18"/>
      <c r="R386" s="18"/>
      <c r="S386" s="18"/>
      <c r="T386" s="18"/>
      <c r="U386" s="18"/>
      <c r="V386" s="18"/>
      <c r="W386" s="18"/>
      <c r="X386" s="18"/>
    </row>
    <row r="387" spans="1:24" s="21" customFormat="1" ht="38.25" outlineLevel="1" x14ac:dyDescent="0.2">
      <c r="A387" s="363" t="s">
        <v>510</v>
      </c>
      <c r="B387" s="365" t="s">
        <v>117</v>
      </c>
      <c r="C387" s="535" t="s">
        <v>373</v>
      </c>
      <c r="D387" s="303" t="s">
        <v>374</v>
      </c>
      <c r="E387" s="304" t="s">
        <v>14</v>
      </c>
      <c r="F387" s="344">
        <v>63</v>
      </c>
      <c r="G387" s="674"/>
      <c r="H387" s="304">
        <f t="shared" si="80"/>
        <v>0</v>
      </c>
      <c r="I387" s="304">
        <f t="shared" si="83"/>
        <v>0</v>
      </c>
      <c r="J387" s="370" t="e">
        <f t="shared" si="82"/>
        <v>#DIV/0!</v>
      </c>
      <c r="K387" s="18"/>
      <c r="L387" s="18"/>
      <c r="M387" s="18"/>
      <c r="N387" s="18"/>
      <c r="O387" s="18"/>
      <c r="P387" s="18"/>
      <c r="Q387" s="18"/>
      <c r="R387" s="18"/>
      <c r="S387" s="18"/>
      <c r="T387" s="18"/>
      <c r="U387" s="18"/>
      <c r="V387" s="18"/>
      <c r="W387" s="18"/>
      <c r="X387" s="18"/>
    </row>
    <row r="388" spans="1:24" s="21" customFormat="1" ht="25.5" outlineLevel="1" x14ac:dyDescent="0.2">
      <c r="A388" s="363" t="s">
        <v>511</v>
      </c>
      <c r="B388" s="365" t="s">
        <v>117</v>
      </c>
      <c r="C388" s="535" t="s">
        <v>1666</v>
      </c>
      <c r="D388" s="303" t="s">
        <v>1667</v>
      </c>
      <c r="E388" s="304" t="s">
        <v>14</v>
      </c>
      <c r="F388" s="344">
        <v>37</v>
      </c>
      <c r="G388" s="674"/>
      <c r="H388" s="304">
        <f t="shared" si="80"/>
        <v>0</v>
      </c>
      <c r="I388" s="304">
        <f t="shared" si="83"/>
        <v>0</v>
      </c>
      <c r="J388" s="370" t="e">
        <f t="shared" si="82"/>
        <v>#DIV/0!</v>
      </c>
      <c r="K388" s="18"/>
      <c r="L388" s="18"/>
      <c r="M388" s="18"/>
      <c r="N388" s="18"/>
      <c r="O388" s="18"/>
      <c r="P388" s="18"/>
      <c r="Q388" s="18"/>
      <c r="R388" s="18"/>
      <c r="S388" s="18"/>
      <c r="T388" s="18"/>
      <c r="U388" s="18"/>
      <c r="V388" s="18"/>
      <c r="W388" s="18"/>
      <c r="X388" s="18"/>
    </row>
    <row r="389" spans="1:24" s="21" customFormat="1" ht="25.5" outlineLevel="1" x14ac:dyDescent="0.2">
      <c r="A389" s="363" t="s">
        <v>512</v>
      </c>
      <c r="B389" s="365" t="s">
        <v>117</v>
      </c>
      <c r="C389" s="535" t="s">
        <v>1668</v>
      </c>
      <c r="D389" s="303" t="s">
        <v>1669</v>
      </c>
      <c r="E389" s="304" t="s">
        <v>14</v>
      </c>
      <c r="F389" s="344">
        <v>8</v>
      </c>
      <c r="G389" s="674"/>
      <c r="H389" s="304">
        <f t="shared" si="80"/>
        <v>0</v>
      </c>
      <c r="I389" s="304">
        <f t="shared" si="83"/>
        <v>0</v>
      </c>
      <c r="J389" s="370" t="e">
        <f t="shared" si="82"/>
        <v>#DIV/0!</v>
      </c>
      <c r="K389" s="18"/>
      <c r="L389" s="18"/>
      <c r="M389" s="18"/>
      <c r="N389" s="18"/>
      <c r="O389" s="18"/>
      <c r="P389" s="18"/>
      <c r="Q389" s="18"/>
      <c r="R389" s="18"/>
      <c r="S389" s="18"/>
      <c r="T389" s="18"/>
      <c r="U389" s="18"/>
      <c r="V389" s="18"/>
      <c r="W389" s="18"/>
      <c r="X389" s="18"/>
    </row>
    <row r="390" spans="1:24" s="21" customFormat="1" ht="25.5" outlineLevel="1" x14ac:dyDescent="0.2">
      <c r="A390" s="363" t="s">
        <v>513</v>
      </c>
      <c r="B390" s="365" t="s">
        <v>117</v>
      </c>
      <c r="C390" s="535" t="s">
        <v>375</v>
      </c>
      <c r="D390" s="303" t="s">
        <v>376</v>
      </c>
      <c r="E390" s="304" t="s">
        <v>14</v>
      </c>
      <c r="F390" s="344">
        <v>27</v>
      </c>
      <c r="G390" s="674"/>
      <c r="H390" s="304">
        <f t="shared" si="80"/>
        <v>0</v>
      </c>
      <c r="I390" s="304">
        <f t="shared" si="83"/>
        <v>0</v>
      </c>
      <c r="J390" s="370" t="e">
        <f t="shared" si="82"/>
        <v>#DIV/0!</v>
      </c>
      <c r="K390" s="18"/>
      <c r="L390" s="18"/>
      <c r="M390" s="18"/>
      <c r="N390" s="18"/>
      <c r="O390" s="18"/>
      <c r="P390" s="18"/>
      <c r="Q390" s="18"/>
      <c r="R390" s="18"/>
      <c r="S390" s="18"/>
      <c r="T390" s="18"/>
      <c r="U390" s="18"/>
      <c r="V390" s="18"/>
      <c r="W390" s="18"/>
      <c r="X390" s="18"/>
    </row>
    <row r="391" spans="1:24" s="21" customFormat="1" ht="25.5" outlineLevel="1" x14ac:dyDescent="0.2">
      <c r="A391" s="363" t="s">
        <v>514</v>
      </c>
      <c r="B391" s="365" t="s">
        <v>117</v>
      </c>
      <c r="C391" s="535" t="s">
        <v>1670</v>
      </c>
      <c r="D391" s="303" t="s">
        <v>1671</v>
      </c>
      <c r="E391" s="304" t="s">
        <v>14</v>
      </c>
      <c r="F391" s="344">
        <v>28</v>
      </c>
      <c r="G391" s="674"/>
      <c r="H391" s="304">
        <f t="shared" si="80"/>
        <v>0</v>
      </c>
      <c r="I391" s="304">
        <f t="shared" si="83"/>
        <v>0</v>
      </c>
      <c r="J391" s="370" t="e">
        <f t="shared" si="82"/>
        <v>#DIV/0!</v>
      </c>
      <c r="K391" s="18"/>
      <c r="L391" s="18"/>
      <c r="M391" s="18"/>
      <c r="N391" s="18"/>
      <c r="O391" s="18"/>
      <c r="P391" s="18"/>
      <c r="Q391" s="18"/>
      <c r="R391" s="18"/>
      <c r="S391" s="18"/>
      <c r="T391" s="18"/>
      <c r="U391" s="18"/>
      <c r="V391" s="18"/>
      <c r="W391" s="18"/>
      <c r="X391" s="18"/>
    </row>
    <row r="392" spans="1:24" s="21" customFormat="1" ht="25.5" outlineLevel="1" x14ac:dyDescent="0.2">
      <c r="A392" s="363" t="s">
        <v>515</v>
      </c>
      <c r="B392" s="365" t="s">
        <v>117</v>
      </c>
      <c r="C392" s="535" t="s">
        <v>377</v>
      </c>
      <c r="D392" s="303" t="s">
        <v>378</v>
      </c>
      <c r="E392" s="304" t="s">
        <v>14</v>
      </c>
      <c r="F392" s="344">
        <v>3</v>
      </c>
      <c r="G392" s="674"/>
      <c r="H392" s="304">
        <f t="shared" si="80"/>
        <v>0</v>
      </c>
      <c r="I392" s="304">
        <f t="shared" si="83"/>
        <v>0</v>
      </c>
      <c r="J392" s="370" t="e">
        <f t="shared" si="82"/>
        <v>#DIV/0!</v>
      </c>
      <c r="K392" s="18"/>
      <c r="L392" s="18"/>
      <c r="M392" s="18"/>
      <c r="N392" s="18"/>
      <c r="O392" s="18"/>
      <c r="P392" s="18"/>
      <c r="Q392" s="18"/>
      <c r="R392" s="18"/>
      <c r="S392" s="18"/>
      <c r="T392" s="18"/>
      <c r="U392" s="18"/>
      <c r="V392" s="18"/>
      <c r="W392" s="18"/>
      <c r="X392" s="18"/>
    </row>
    <row r="393" spans="1:24" s="21" customFormat="1" ht="25.5" outlineLevel="1" x14ac:dyDescent="0.2">
      <c r="A393" s="363" t="s">
        <v>516</v>
      </c>
      <c r="B393" s="365" t="s">
        <v>117</v>
      </c>
      <c r="C393" s="535" t="s">
        <v>1672</v>
      </c>
      <c r="D393" s="303" t="s">
        <v>1673</v>
      </c>
      <c r="E393" s="304" t="s">
        <v>14</v>
      </c>
      <c r="F393" s="344">
        <v>5</v>
      </c>
      <c r="G393" s="674"/>
      <c r="H393" s="304">
        <f t="shared" si="80"/>
        <v>0</v>
      </c>
      <c r="I393" s="304">
        <f t="shared" si="83"/>
        <v>0</v>
      </c>
      <c r="J393" s="370" t="e">
        <f t="shared" si="82"/>
        <v>#DIV/0!</v>
      </c>
      <c r="K393" s="18"/>
      <c r="L393" s="18"/>
      <c r="M393" s="18"/>
      <c r="N393" s="18"/>
      <c r="O393" s="18"/>
      <c r="P393" s="18"/>
      <c r="Q393" s="18"/>
      <c r="R393" s="18"/>
      <c r="S393" s="18"/>
      <c r="T393" s="18"/>
      <c r="U393" s="18"/>
      <c r="V393" s="18"/>
      <c r="W393" s="18"/>
      <c r="X393" s="18"/>
    </row>
    <row r="394" spans="1:24" s="21" customFormat="1" ht="25.5" outlineLevel="1" x14ac:dyDescent="0.2">
      <c r="A394" s="363" t="s">
        <v>517</v>
      </c>
      <c r="B394" s="365" t="s">
        <v>117</v>
      </c>
      <c r="C394" s="535" t="s">
        <v>379</v>
      </c>
      <c r="D394" s="303" t="s">
        <v>380</v>
      </c>
      <c r="E394" s="304" t="s">
        <v>14</v>
      </c>
      <c r="F394" s="344">
        <v>5</v>
      </c>
      <c r="G394" s="674"/>
      <c r="H394" s="304">
        <f t="shared" si="80"/>
        <v>0</v>
      </c>
      <c r="I394" s="304">
        <f t="shared" si="83"/>
        <v>0</v>
      </c>
      <c r="J394" s="370" t="e">
        <f t="shared" si="82"/>
        <v>#DIV/0!</v>
      </c>
      <c r="K394" s="18"/>
      <c r="L394" s="18"/>
      <c r="M394" s="18"/>
      <c r="N394" s="18"/>
      <c r="O394" s="18"/>
      <c r="P394" s="18"/>
      <c r="Q394" s="18"/>
      <c r="R394" s="18"/>
      <c r="S394" s="18"/>
      <c r="T394" s="18"/>
      <c r="U394" s="18"/>
      <c r="V394" s="18"/>
      <c r="W394" s="18"/>
      <c r="X394" s="18"/>
    </row>
    <row r="395" spans="1:24" s="21" customFormat="1" ht="25.5" outlineLevel="1" x14ac:dyDescent="0.2">
      <c r="A395" s="363" t="s">
        <v>518</v>
      </c>
      <c r="B395" s="365" t="s">
        <v>213</v>
      </c>
      <c r="C395" s="535" t="s">
        <v>1674</v>
      </c>
      <c r="D395" s="303" t="s">
        <v>1675</v>
      </c>
      <c r="E395" s="304" t="s">
        <v>1251</v>
      </c>
      <c r="F395" s="344">
        <v>1</v>
      </c>
      <c r="G395" s="236">
        <f>Composições!G1069</f>
        <v>0</v>
      </c>
      <c r="H395" s="304">
        <f t="shared" si="80"/>
        <v>0</v>
      </c>
      <c r="I395" s="304">
        <f t="shared" si="83"/>
        <v>0</v>
      </c>
      <c r="J395" s="370" t="e">
        <f t="shared" si="82"/>
        <v>#DIV/0!</v>
      </c>
      <c r="K395" s="18"/>
      <c r="L395" s="18"/>
      <c r="M395" s="18"/>
      <c r="N395" s="18"/>
      <c r="O395" s="18"/>
      <c r="P395" s="18"/>
      <c r="Q395" s="18"/>
      <c r="R395" s="18"/>
      <c r="S395" s="18"/>
      <c r="T395" s="18"/>
      <c r="U395" s="18"/>
      <c r="V395" s="18"/>
      <c r="W395" s="18"/>
      <c r="X395" s="18"/>
    </row>
    <row r="396" spans="1:24" s="21" customFormat="1" ht="25.5" outlineLevel="1" x14ac:dyDescent="0.2">
      <c r="A396" s="363" t="s">
        <v>519</v>
      </c>
      <c r="B396" s="365" t="s">
        <v>213</v>
      </c>
      <c r="C396" s="535" t="s">
        <v>381</v>
      </c>
      <c r="D396" s="303" t="s">
        <v>2205</v>
      </c>
      <c r="E396" s="304" t="s">
        <v>1429</v>
      </c>
      <c r="F396" s="344">
        <v>2</v>
      </c>
      <c r="G396" s="236">
        <f>Composições!G1080</f>
        <v>0</v>
      </c>
      <c r="H396" s="304">
        <f t="shared" si="80"/>
        <v>0</v>
      </c>
      <c r="I396" s="304">
        <f t="shared" si="83"/>
        <v>0</v>
      </c>
      <c r="J396" s="370" t="e">
        <f t="shared" si="82"/>
        <v>#DIV/0!</v>
      </c>
      <c r="K396" s="18"/>
      <c r="L396" s="18"/>
      <c r="M396" s="18"/>
      <c r="N396" s="18"/>
      <c r="O396" s="18"/>
      <c r="P396" s="18"/>
      <c r="Q396" s="18"/>
      <c r="R396" s="18"/>
      <c r="S396" s="18"/>
      <c r="T396" s="18"/>
      <c r="U396" s="18"/>
      <c r="V396" s="18"/>
      <c r="W396" s="18"/>
      <c r="X396" s="18"/>
    </row>
    <row r="397" spans="1:24" s="21" customFormat="1" ht="38.25" outlineLevel="1" x14ac:dyDescent="0.2">
      <c r="A397" s="363" t="s">
        <v>520</v>
      </c>
      <c r="B397" s="365" t="s">
        <v>117</v>
      </c>
      <c r="C397" s="535" t="s">
        <v>384</v>
      </c>
      <c r="D397" s="303" t="s">
        <v>385</v>
      </c>
      <c r="E397" s="304" t="s">
        <v>14</v>
      </c>
      <c r="F397" s="344">
        <v>13</v>
      </c>
      <c r="G397" s="674"/>
      <c r="H397" s="304">
        <f t="shared" si="80"/>
        <v>0</v>
      </c>
      <c r="I397" s="304">
        <f t="shared" si="83"/>
        <v>0</v>
      </c>
      <c r="J397" s="370" t="e">
        <f t="shared" si="82"/>
        <v>#DIV/0!</v>
      </c>
      <c r="K397" s="18"/>
      <c r="L397" s="18"/>
      <c r="M397" s="18"/>
      <c r="N397" s="18"/>
      <c r="O397" s="18"/>
      <c r="P397" s="18"/>
      <c r="Q397" s="18"/>
      <c r="R397" s="18"/>
      <c r="S397" s="18"/>
      <c r="T397" s="18"/>
      <c r="U397" s="18"/>
      <c r="V397" s="18"/>
      <c r="W397" s="18"/>
      <c r="X397" s="18"/>
    </row>
    <row r="398" spans="1:24" s="21" customFormat="1" ht="38.25" outlineLevel="1" x14ac:dyDescent="0.2">
      <c r="A398" s="583" t="s">
        <v>521</v>
      </c>
      <c r="B398" s="584" t="s">
        <v>117</v>
      </c>
      <c r="C398" s="585" t="s">
        <v>382</v>
      </c>
      <c r="D398" s="329" t="s">
        <v>383</v>
      </c>
      <c r="E398" s="314" t="s">
        <v>14</v>
      </c>
      <c r="F398" s="379">
        <v>3</v>
      </c>
      <c r="G398" s="677"/>
      <c r="H398" s="316">
        <f t="shared" si="80"/>
        <v>0</v>
      </c>
      <c r="I398" s="316">
        <f t="shared" si="83"/>
        <v>0</v>
      </c>
      <c r="J398" s="370" t="e">
        <f t="shared" si="82"/>
        <v>#DIV/0!</v>
      </c>
      <c r="K398" s="18"/>
      <c r="L398" s="18"/>
      <c r="M398" s="18"/>
      <c r="N398" s="18"/>
      <c r="O398" s="18"/>
      <c r="P398" s="18"/>
      <c r="Q398" s="18"/>
      <c r="R398" s="18"/>
      <c r="S398" s="18"/>
      <c r="T398" s="18"/>
      <c r="U398" s="18"/>
      <c r="V398" s="18"/>
      <c r="W398" s="18"/>
      <c r="X398" s="18"/>
    </row>
    <row r="399" spans="1:24" s="21" customFormat="1" ht="12.75" outlineLevel="1" x14ac:dyDescent="0.2">
      <c r="A399" s="294" t="s">
        <v>75</v>
      </c>
      <c r="B399" s="295"/>
      <c r="C399" s="296"/>
      <c r="D399" s="375" t="s">
        <v>481</v>
      </c>
      <c r="E399" s="321">
        <f>SUM(I400:I407)</f>
        <v>0</v>
      </c>
      <c r="F399" s="299"/>
      <c r="G399" s="299"/>
      <c r="H399" s="299"/>
      <c r="I399" s="295"/>
      <c r="J399" s="323" t="e">
        <f>E399/$G$779</f>
        <v>#DIV/0!</v>
      </c>
      <c r="K399" s="18"/>
      <c r="L399" s="18"/>
      <c r="M399" s="18"/>
      <c r="N399" s="18"/>
      <c r="O399" s="18"/>
      <c r="P399" s="18"/>
      <c r="Q399" s="18"/>
      <c r="R399" s="18"/>
      <c r="S399" s="18"/>
      <c r="T399" s="18"/>
      <c r="U399" s="18"/>
      <c r="V399" s="18"/>
      <c r="W399" s="18"/>
      <c r="X399" s="18"/>
    </row>
    <row r="400" spans="1:24" s="21" customFormat="1" ht="25.5" outlineLevel="1" x14ac:dyDescent="0.2">
      <c r="A400" s="363" t="s">
        <v>76</v>
      </c>
      <c r="B400" s="365" t="s">
        <v>117</v>
      </c>
      <c r="C400" s="535" t="s">
        <v>1676</v>
      </c>
      <c r="D400" s="303" t="s">
        <v>1677</v>
      </c>
      <c r="E400" s="304" t="s">
        <v>14</v>
      </c>
      <c r="F400" s="344">
        <v>10</v>
      </c>
      <c r="G400" s="674"/>
      <c r="H400" s="304">
        <f t="shared" ref="H400:H407" si="84">ROUND(G400*(1+$F$780),2)</f>
        <v>0</v>
      </c>
      <c r="I400" s="304">
        <f t="shared" ref="I400" si="85">ROUND(H400*F400,2)</f>
        <v>0</v>
      </c>
      <c r="J400" s="370" t="e">
        <f t="shared" ref="J400:J407" si="86">I400/$G$779</f>
        <v>#DIV/0!</v>
      </c>
      <c r="K400" s="18"/>
      <c r="L400" s="18"/>
      <c r="M400" s="18"/>
      <c r="N400" s="18"/>
      <c r="O400" s="18"/>
      <c r="P400" s="18"/>
      <c r="Q400" s="18"/>
      <c r="R400" s="18"/>
      <c r="S400" s="18"/>
      <c r="T400" s="18"/>
      <c r="U400" s="18"/>
      <c r="V400" s="18"/>
      <c r="W400" s="18"/>
      <c r="X400" s="18"/>
    </row>
    <row r="401" spans="1:24" s="21" customFormat="1" ht="25.5" outlineLevel="1" x14ac:dyDescent="0.2">
      <c r="A401" s="363" t="s">
        <v>77</v>
      </c>
      <c r="B401" s="365" t="s">
        <v>117</v>
      </c>
      <c r="C401" s="535" t="s">
        <v>482</v>
      </c>
      <c r="D401" s="303" t="s">
        <v>483</v>
      </c>
      <c r="E401" s="304" t="s">
        <v>14</v>
      </c>
      <c r="F401" s="344">
        <v>1</v>
      </c>
      <c r="G401" s="674"/>
      <c r="H401" s="304">
        <f t="shared" si="84"/>
        <v>0</v>
      </c>
      <c r="I401" s="304">
        <f t="shared" ref="I401:I411" si="87">ROUND(H401*F401,2)</f>
        <v>0</v>
      </c>
      <c r="J401" s="370" t="e">
        <f t="shared" si="86"/>
        <v>#DIV/0!</v>
      </c>
      <c r="K401" s="18"/>
      <c r="L401" s="18"/>
      <c r="M401" s="18"/>
      <c r="N401" s="18"/>
      <c r="O401" s="18"/>
      <c r="P401" s="18"/>
      <c r="Q401" s="18"/>
      <c r="R401" s="18"/>
      <c r="S401" s="18"/>
      <c r="T401" s="18"/>
      <c r="U401" s="18"/>
      <c r="V401" s="18"/>
      <c r="W401" s="18"/>
      <c r="X401" s="18"/>
    </row>
    <row r="402" spans="1:24" s="21" customFormat="1" ht="25.5" outlineLevel="1" x14ac:dyDescent="0.2">
      <c r="A402" s="363" t="s">
        <v>78</v>
      </c>
      <c r="B402" s="365" t="s">
        <v>117</v>
      </c>
      <c r="C402" s="535" t="s">
        <v>1678</v>
      </c>
      <c r="D402" s="303" t="s">
        <v>1679</v>
      </c>
      <c r="E402" s="304" t="s">
        <v>14</v>
      </c>
      <c r="F402" s="344">
        <v>9</v>
      </c>
      <c r="G402" s="674"/>
      <c r="H402" s="304">
        <f t="shared" si="84"/>
        <v>0</v>
      </c>
      <c r="I402" s="304">
        <f t="shared" si="87"/>
        <v>0</v>
      </c>
      <c r="J402" s="370" t="e">
        <f t="shared" si="86"/>
        <v>#DIV/0!</v>
      </c>
      <c r="K402" s="18"/>
      <c r="L402" s="18"/>
      <c r="M402" s="18"/>
      <c r="N402" s="18"/>
      <c r="O402" s="18"/>
      <c r="P402" s="18"/>
      <c r="Q402" s="18"/>
      <c r="R402" s="18"/>
      <c r="S402" s="18"/>
      <c r="T402" s="18"/>
      <c r="U402" s="18"/>
      <c r="V402" s="18"/>
      <c r="W402" s="18"/>
      <c r="X402" s="18"/>
    </row>
    <row r="403" spans="1:24" s="21" customFormat="1" ht="25.5" outlineLevel="1" x14ac:dyDescent="0.2">
      <c r="A403" s="363" t="s">
        <v>522</v>
      </c>
      <c r="B403" s="365" t="s">
        <v>117</v>
      </c>
      <c r="C403" s="535" t="s">
        <v>484</v>
      </c>
      <c r="D403" s="303" t="s">
        <v>485</v>
      </c>
      <c r="E403" s="304" t="s">
        <v>14</v>
      </c>
      <c r="F403" s="344">
        <v>21</v>
      </c>
      <c r="G403" s="674"/>
      <c r="H403" s="304">
        <f t="shared" si="84"/>
        <v>0</v>
      </c>
      <c r="I403" s="304">
        <f t="shared" si="87"/>
        <v>0</v>
      </c>
      <c r="J403" s="370" t="e">
        <f t="shared" si="86"/>
        <v>#DIV/0!</v>
      </c>
      <c r="K403" s="18"/>
      <c r="L403" s="18"/>
      <c r="M403" s="18"/>
      <c r="N403" s="18"/>
      <c r="O403" s="18"/>
      <c r="P403" s="18"/>
      <c r="Q403" s="18"/>
      <c r="R403" s="18"/>
      <c r="S403" s="18"/>
      <c r="T403" s="18"/>
      <c r="U403" s="18"/>
      <c r="V403" s="18"/>
      <c r="W403" s="18"/>
      <c r="X403" s="18"/>
    </row>
    <row r="404" spans="1:24" s="21" customFormat="1" ht="25.5" outlineLevel="1" x14ac:dyDescent="0.2">
      <c r="A404" s="363" t="s">
        <v>523</v>
      </c>
      <c r="B404" s="365" t="s">
        <v>117</v>
      </c>
      <c r="C404" s="535" t="s">
        <v>486</v>
      </c>
      <c r="D404" s="303" t="s">
        <v>487</v>
      </c>
      <c r="E404" s="304" t="s">
        <v>14</v>
      </c>
      <c r="F404" s="344">
        <v>28</v>
      </c>
      <c r="G404" s="674"/>
      <c r="H404" s="304">
        <f t="shared" si="84"/>
        <v>0</v>
      </c>
      <c r="I404" s="304">
        <f t="shared" si="87"/>
        <v>0</v>
      </c>
      <c r="J404" s="370" t="e">
        <f t="shared" si="86"/>
        <v>#DIV/0!</v>
      </c>
      <c r="K404" s="18"/>
      <c r="L404" s="18"/>
      <c r="M404" s="18"/>
      <c r="N404" s="18"/>
      <c r="O404" s="18"/>
      <c r="P404" s="18"/>
      <c r="Q404" s="18"/>
      <c r="R404" s="18"/>
      <c r="S404" s="18"/>
      <c r="T404" s="18"/>
      <c r="U404" s="18"/>
      <c r="V404" s="18"/>
      <c r="W404" s="18"/>
      <c r="X404" s="18"/>
    </row>
    <row r="405" spans="1:24" s="21" customFormat="1" ht="25.5" outlineLevel="1" x14ac:dyDescent="0.2">
      <c r="A405" s="363" t="s">
        <v>524</v>
      </c>
      <c r="B405" s="365" t="s">
        <v>117</v>
      </c>
      <c r="C405" s="535" t="s">
        <v>488</v>
      </c>
      <c r="D405" s="303" t="s">
        <v>489</v>
      </c>
      <c r="E405" s="304" t="s">
        <v>14</v>
      </c>
      <c r="F405" s="344">
        <v>12</v>
      </c>
      <c r="G405" s="674"/>
      <c r="H405" s="304">
        <f t="shared" si="84"/>
        <v>0</v>
      </c>
      <c r="I405" s="304">
        <f t="shared" si="87"/>
        <v>0</v>
      </c>
      <c r="J405" s="370" t="e">
        <f t="shared" si="86"/>
        <v>#DIV/0!</v>
      </c>
      <c r="K405" s="18"/>
      <c r="L405" s="18"/>
      <c r="M405" s="18"/>
      <c r="N405" s="18"/>
      <c r="O405" s="18"/>
      <c r="P405" s="18"/>
      <c r="Q405" s="18"/>
      <c r="R405" s="18"/>
      <c r="S405" s="18"/>
      <c r="T405" s="18"/>
      <c r="U405" s="18"/>
      <c r="V405" s="18"/>
      <c r="W405" s="18"/>
      <c r="X405" s="18"/>
    </row>
    <row r="406" spans="1:24" s="21" customFormat="1" ht="25.5" outlineLevel="1" x14ac:dyDescent="0.2">
      <c r="A406" s="363" t="s">
        <v>1707</v>
      </c>
      <c r="B406" s="365" t="s">
        <v>117</v>
      </c>
      <c r="C406" s="535" t="s">
        <v>1680</v>
      </c>
      <c r="D406" s="303" t="s">
        <v>1681</v>
      </c>
      <c r="E406" s="304" t="s">
        <v>14</v>
      </c>
      <c r="F406" s="344">
        <v>2</v>
      </c>
      <c r="G406" s="674"/>
      <c r="H406" s="304">
        <f t="shared" si="84"/>
        <v>0</v>
      </c>
      <c r="I406" s="304">
        <f t="shared" si="87"/>
        <v>0</v>
      </c>
      <c r="J406" s="370" t="e">
        <f t="shared" si="86"/>
        <v>#DIV/0!</v>
      </c>
      <c r="K406" s="18"/>
      <c r="L406" s="18"/>
      <c r="M406" s="18"/>
      <c r="N406" s="18"/>
      <c r="O406" s="18"/>
      <c r="P406" s="18"/>
      <c r="Q406" s="18"/>
      <c r="R406" s="18"/>
      <c r="S406" s="18"/>
      <c r="T406" s="18"/>
      <c r="U406" s="18"/>
      <c r="V406" s="18"/>
      <c r="W406" s="18"/>
      <c r="X406" s="18"/>
    </row>
    <row r="407" spans="1:24" s="21" customFormat="1" ht="25.5" outlineLevel="1" x14ac:dyDescent="0.2">
      <c r="A407" s="363" t="s">
        <v>1708</v>
      </c>
      <c r="B407" s="584" t="s">
        <v>117</v>
      </c>
      <c r="C407" s="535" t="s">
        <v>1682</v>
      </c>
      <c r="D407" s="313" t="s">
        <v>1683</v>
      </c>
      <c r="E407" s="316" t="s">
        <v>14</v>
      </c>
      <c r="F407" s="379">
        <v>1</v>
      </c>
      <c r="G407" s="677"/>
      <c r="H407" s="304">
        <f t="shared" si="84"/>
        <v>0</v>
      </c>
      <c r="I407" s="304">
        <f t="shared" si="87"/>
        <v>0</v>
      </c>
      <c r="J407" s="370" t="e">
        <f t="shared" si="86"/>
        <v>#DIV/0!</v>
      </c>
      <c r="K407" s="18"/>
      <c r="L407" s="18"/>
      <c r="M407" s="18"/>
      <c r="N407" s="18"/>
      <c r="O407" s="18"/>
      <c r="P407" s="18"/>
      <c r="Q407" s="18"/>
      <c r="R407" s="18"/>
      <c r="S407" s="18"/>
      <c r="T407" s="18"/>
      <c r="U407" s="18"/>
      <c r="V407" s="18"/>
      <c r="W407" s="18"/>
      <c r="X407" s="18"/>
    </row>
    <row r="408" spans="1:24" s="21" customFormat="1" ht="12.75" outlineLevel="1" x14ac:dyDescent="0.2">
      <c r="A408" s="318" t="s">
        <v>79</v>
      </c>
      <c r="B408" s="295"/>
      <c r="C408" s="320"/>
      <c r="D408" s="297" t="s">
        <v>1616</v>
      </c>
      <c r="E408" s="298">
        <f>SUM(I409:I411)</f>
        <v>0</v>
      </c>
      <c r="F408" s="299"/>
      <c r="G408" s="299"/>
      <c r="H408" s="322"/>
      <c r="I408" s="319"/>
      <c r="J408" s="323" t="e">
        <f>E408/$G$779</f>
        <v>#DIV/0!</v>
      </c>
      <c r="K408" s="18"/>
      <c r="L408" s="18"/>
      <c r="M408" s="18"/>
      <c r="N408" s="18"/>
      <c r="O408" s="18"/>
      <c r="P408" s="18"/>
      <c r="Q408" s="18"/>
      <c r="R408" s="18"/>
      <c r="S408" s="18"/>
      <c r="T408" s="18"/>
      <c r="U408" s="18"/>
      <c r="V408" s="18"/>
      <c r="W408" s="18"/>
      <c r="X408" s="18"/>
    </row>
    <row r="409" spans="1:24" s="21" customFormat="1" ht="25.5" outlineLevel="1" x14ac:dyDescent="0.2">
      <c r="A409" s="363" t="s">
        <v>80</v>
      </c>
      <c r="B409" s="365" t="s">
        <v>213</v>
      </c>
      <c r="C409" s="535" t="s">
        <v>1684</v>
      </c>
      <c r="D409" s="303" t="s">
        <v>1685</v>
      </c>
      <c r="E409" s="304" t="s">
        <v>1429</v>
      </c>
      <c r="F409" s="344">
        <v>1</v>
      </c>
      <c r="G409" s="236">
        <f>Composições!G1091</f>
        <v>0</v>
      </c>
      <c r="H409" s="304">
        <f>ROUND(G409*(1+$F$780),2)</f>
        <v>0</v>
      </c>
      <c r="I409" s="304">
        <f t="shared" si="87"/>
        <v>0</v>
      </c>
      <c r="J409" s="370" t="e">
        <f>I409/$G$779</f>
        <v>#DIV/0!</v>
      </c>
      <c r="K409" s="18"/>
      <c r="L409" s="18"/>
      <c r="M409" s="18"/>
      <c r="N409" s="18"/>
      <c r="O409" s="18"/>
      <c r="P409" s="18"/>
      <c r="Q409" s="18"/>
      <c r="R409" s="18"/>
      <c r="S409" s="18"/>
      <c r="T409" s="18"/>
      <c r="U409" s="18"/>
      <c r="V409" s="18"/>
      <c r="W409" s="18"/>
      <c r="X409" s="18"/>
    </row>
    <row r="410" spans="1:24" s="21" customFormat="1" ht="12.75" outlineLevel="1" x14ac:dyDescent="0.2">
      <c r="A410" s="363" t="s">
        <v>1697</v>
      </c>
      <c r="B410" s="365" t="s">
        <v>213</v>
      </c>
      <c r="C410" s="535" t="s">
        <v>1686</v>
      </c>
      <c r="D410" s="303" t="s">
        <v>1687</v>
      </c>
      <c r="E410" s="304" t="s">
        <v>1429</v>
      </c>
      <c r="F410" s="344">
        <v>2</v>
      </c>
      <c r="G410" s="236">
        <f>Composições!G1100</f>
        <v>0</v>
      </c>
      <c r="H410" s="304">
        <f>ROUND(G410*(1+$F$780),2)</f>
        <v>0</v>
      </c>
      <c r="I410" s="304">
        <f t="shared" si="87"/>
        <v>0</v>
      </c>
      <c r="J410" s="370" t="e">
        <f>I410/$G$779</f>
        <v>#DIV/0!</v>
      </c>
      <c r="K410" s="18"/>
      <c r="L410" s="18"/>
      <c r="M410" s="18"/>
      <c r="N410" s="18"/>
      <c r="O410" s="18"/>
      <c r="P410" s="18"/>
      <c r="Q410" s="18"/>
      <c r="R410" s="18"/>
      <c r="S410" s="18"/>
      <c r="T410" s="18"/>
      <c r="U410" s="18"/>
      <c r="V410" s="18"/>
      <c r="W410" s="18"/>
      <c r="X410" s="18"/>
    </row>
    <row r="411" spans="1:24" s="21" customFormat="1" ht="25.5" outlineLevel="1" x14ac:dyDescent="0.2">
      <c r="A411" s="363" t="s">
        <v>1698</v>
      </c>
      <c r="B411" s="368" t="s">
        <v>117</v>
      </c>
      <c r="C411" s="535" t="s">
        <v>1688</v>
      </c>
      <c r="D411" s="313" t="s">
        <v>1689</v>
      </c>
      <c r="E411" s="316" t="s">
        <v>14</v>
      </c>
      <c r="F411" s="379">
        <v>1</v>
      </c>
      <c r="G411" s="677"/>
      <c r="H411" s="304">
        <f>ROUND(G411*(1+$F$780),2)</f>
        <v>0</v>
      </c>
      <c r="I411" s="304">
        <f t="shared" si="87"/>
        <v>0</v>
      </c>
      <c r="J411" s="370" t="e">
        <f>I411/$G$779</f>
        <v>#DIV/0!</v>
      </c>
      <c r="K411" s="18"/>
      <c r="L411" s="18"/>
      <c r="M411" s="18"/>
      <c r="N411" s="18"/>
      <c r="O411" s="18"/>
      <c r="P411" s="18"/>
      <c r="Q411" s="18"/>
      <c r="R411" s="18"/>
      <c r="S411" s="18"/>
      <c r="T411" s="18"/>
      <c r="U411" s="18"/>
      <c r="V411" s="18"/>
      <c r="W411" s="18"/>
      <c r="X411" s="18"/>
    </row>
    <row r="412" spans="1:24" s="21" customFormat="1" ht="12.75" outlineLevel="1" x14ac:dyDescent="0.2">
      <c r="A412" s="318" t="s">
        <v>1699</v>
      </c>
      <c r="B412" s="319"/>
      <c r="C412" s="320"/>
      <c r="D412" s="297" t="s">
        <v>1690</v>
      </c>
      <c r="E412" s="298">
        <f>SUM(I413:I416)</f>
        <v>0</v>
      </c>
      <c r="F412" s="299"/>
      <c r="G412" s="299"/>
      <c r="H412" s="322"/>
      <c r="I412" s="319"/>
      <c r="J412" s="323" t="e">
        <f>E412/$G$779</f>
        <v>#DIV/0!</v>
      </c>
      <c r="K412" s="18"/>
      <c r="L412" s="18"/>
      <c r="M412" s="18"/>
      <c r="N412" s="18"/>
      <c r="O412" s="18"/>
      <c r="P412" s="18"/>
      <c r="Q412" s="18"/>
      <c r="R412" s="18"/>
      <c r="S412" s="18"/>
      <c r="T412" s="18"/>
      <c r="U412" s="18"/>
      <c r="V412" s="18"/>
      <c r="W412" s="18"/>
      <c r="X412" s="18"/>
    </row>
    <row r="413" spans="1:24" s="21" customFormat="1" ht="38.25" outlineLevel="1" x14ac:dyDescent="0.2">
      <c r="A413" s="363" t="s">
        <v>1700</v>
      </c>
      <c r="B413" s="365" t="s">
        <v>213</v>
      </c>
      <c r="C413" s="586" t="s">
        <v>2466</v>
      </c>
      <c r="D413" s="303" t="str">
        <f>Composições!C1113</f>
        <v>TANQUE DE ARMAZENAMENTO DE ÁGUA DA CHUVA 10.000L</v>
      </c>
      <c r="E413" s="304" t="s">
        <v>1251</v>
      </c>
      <c r="F413" s="344">
        <v>3</v>
      </c>
      <c r="G413" s="236">
        <f>Composições!G1113</f>
        <v>0</v>
      </c>
      <c r="H413" s="304">
        <f>ROUND(G413*(1+$F$780),2)</f>
        <v>0</v>
      </c>
      <c r="I413" s="304">
        <f t="shared" ref="I413:I416" si="88">ROUND(H413*F413,2)</f>
        <v>0</v>
      </c>
      <c r="J413" s="370" t="e">
        <f>I413/$G$779</f>
        <v>#DIV/0!</v>
      </c>
      <c r="K413" s="18"/>
      <c r="L413" s="18"/>
      <c r="M413" s="18"/>
      <c r="N413" s="18"/>
      <c r="O413" s="18"/>
      <c r="P413" s="18"/>
      <c r="Q413" s="18"/>
      <c r="R413" s="18"/>
      <c r="S413" s="18"/>
      <c r="T413" s="18"/>
      <c r="U413" s="18"/>
      <c r="V413" s="18"/>
      <c r="W413" s="18"/>
      <c r="X413" s="18"/>
    </row>
    <row r="414" spans="1:24" s="21" customFormat="1" ht="12.75" outlineLevel="1" x14ac:dyDescent="0.2">
      <c r="A414" s="363" t="s">
        <v>1701</v>
      </c>
      <c r="B414" s="365" t="s">
        <v>213</v>
      </c>
      <c r="C414" s="535" t="s">
        <v>1691</v>
      </c>
      <c r="D414" s="303" t="s">
        <v>1692</v>
      </c>
      <c r="E414" s="304" t="s">
        <v>1429</v>
      </c>
      <c r="F414" s="344">
        <v>3</v>
      </c>
      <c r="G414" s="236">
        <f>Composições!G1121</f>
        <v>0</v>
      </c>
      <c r="H414" s="304">
        <f>ROUND(G414*(1+$F$780),2)</f>
        <v>0</v>
      </c>
      <c r="I414" s="304">
        <f t="shared" si="88"/>
        <v>0</v>
      </c>
      <c r="J414" s="370" t="e">
        <f>I414/$G$779</f>
        <v>#DIV/0!</v>
      </c>
      <c r="K414" s="18"/>
      <c r="L414" s="18"/>
      <c r="M414" s="18"/>
      <c r="N414" s="18"/>
      <c r="O414" s="18"/>
      <c r="P414" s="18"/>
      <c r="Q414" s="18"/>
      <c r="R414" s="18"/>
      <c r="S414" s="18"/>
      <c r="T414" s="18"/>
      <c r="U414" s="18"/>
      <c r="V414" s="18"/>
      <c r="W414" s="18"/>
      <c r="X414" s="18"/>
    </row>
    <row r="415" spans="1:24" s="21" customFormat="1" ht="38.25" outlineLevel="1" x14ac:dyDescent="0.2">
      <c r="A415" s="363" t="s">
        <v>1702</v>
      </c>
      <c r="B415" s="365" t="s">
        <v>117</v>
      </c>
      <c r="C415" s="535" t="s">
        <v>1693</v>
      </c>
      <c r="D415" s="303" t="s">
        <v>1694</v>
      </c>
      <c r="E415" s="304" t="s">
        <v>14</v>
      </c>
      <c r="F415" s="344">
        <v>10</v>
      </c>
      <c r="G415" s="674"/>
      <c r="H415" s="304">
        <f>ROUND(G415*(1+$F$780),2)</f>
        <v>0</v>
      </c>
      <c r="I415" s="304">
        <f t="shared" si="88"/>
        <v>0</v>
      </c>
      <c r="J415" s="370" t="e">
        <f>I415/$G$779</f>
        <v>#DIV/0!</v>
      </c>
      <c r="K415" s="18"/>
      <c r="L415" s="18"/>
      <c r="M415" s="18"/>
      <c r="N415" s="18"/>
      <c r="O415" s="18"/>
      <c r="P415" s="18"/>
      <c r="Q415" s="18"/>
      <c r="R415" s="18"/>
      <c r="S415" s="18"/>
      <c r="T415" s="18"/>
      <c r="U415" s="18"/>
      <c r="V415" s="18"/>
      <c r="W415" s="18"/>
      <c r="X415" s="18"/>
    </row>
    <row r="416" spans="1:24" s="21" customFormat="1" ht="25.5" outlineLevel="1" x14ac:dyDescent="0.2">
      <c r="A416" s="363" t="s">
        <v>1703</v>
      </c>
      <c r="B416" s="368" t="s">
        <v>117</v>
      </c>
      <c r="C416" s="535" t="s">
        <v>1695</v>
      </c>
      <c r="D416" s="329" t="s">
        <v>1696</v>
      </c>
      <c r="E416" s="316" t="s">
        <v>14</v>
      </c>
      <c r="F416" s="379">
        <v>5</v>
      </c>
      <c r="G416" s="677"/>
      <c r="H416" s="304">
        <f>ROUND(G416*(1+$F$780),2)</f>
        <v>0</v>
      </c>
      <c r="I416" s="304">
        <f t="shared" si="88"/>
        <v>0</v>
      </c>
      <c r="J416" s="370" t="e">
        <f>I416/$G$779</f>
        <v>#DIV/0!</v>
      </c>
      <c r="K416" s="18"/>
      <c r="L416" s="18"/>
      <c r="M416" s="18"/>
      <c r="N416" s="18"/>
      <c r="O416" s="18"/>
      <c r="P416" s="18"/>
      <c r="Q416" s="18"/>
      <c r="R416" s="18"/>
      <c r="S416" s="18"/>
      <c r="T416" s="18"/>
      <c r="U416" s="18"/>
      <c r="V416" s="18"/>
      <c r="W416" s="18"/>
      <c r="X416" s="18"/>
    </row>
    <row r="417" spans="1:24" s="21" customFormat="1" ht="12.75" outlineLevel="1" x14ac:dyDescent="0.2">
      <c r="A417" s="318" t="s">
        <v>2550</v>
      </c>
      <c r="B417" s="319"/>
      <c r="C417" s="320"/>
      <c r="D417" s="375" t="s">
        <v>1704</v>
      </c>
      <c r="E417" s="298">
        <f>SUM(I418)</f>
        <v>0</v>
      </c>
      <c r="F417" s="299"/>
      <c r="G417" s="299"/>
      <c r="H417" s="322"/>
      <c r="I417" s="319"/>
      <c r="J417" s="323" t="e">
        <f>E417/$G$779</f>
        <v>#DIV/0!</v>
      </c>
      <c r="K417" s="18"/>
      <c r="L417" s="18"/>
      <c r="M417" s="18"/>
      <c r="N417" s="18"/>
      <c r="O417" s="18"/>
      <c r="P417" s="18"/>
      <c r="Q417" s="18"/>
      <c r="R417" s="18"/>
      <c r="S417" s="18"/>
      <c r="T417" s="18"/>
      <c r="U417" s="18"/>
      <c r="V417" s="18"/>
      <c r="W417" s="18"/>
      <c r="X417" s="18"/>
    </row>
    <row r="418" spans="1:24" s="21" customFormat="1" ht="26.25" outlineLevel="1" thickBot="1" x14ac:dyDescent="0.25">
      <c r="A418" s="363" t="s">
        <v>2551</v>
      </c>
      <c r="B418" s="365" t="s">
        <v>213</v>
      </c>
      <c r="C418" s="535" t="s">
        <v>1705</v>
      </c>
      <c r="D418" s="303" t="s">
        <v>1706</v>
      </c>
      <c r="E418" s="304" t="s">
        <v>1251</v>
      </c>
      <c r="F418" s="344">
        <v>1</v>
      </c>
      <c r="G418" s="236">
        <f>Composições!G1129</f>
        <v>0</v>
      </c>
      <c r="H418" s="236">
        <f>ROUND(G418*(1+$F$780),2)</f>
        <v>0</v>
      </c>
      <c r="I418" s="236">
        <f t="shared" ref="I418" si="89">ROUND(H418*F418,2)</f>
        <v>0</v>
      </c>
      <c r="J418" s="370" t="e">
        <f>I418/$G$779</f>
        <v>#DIV/0!</v>
      </c>
      <c r="K418" s="18"/>
      <c r="L418" s="18"/>
      <c r="M418" s="18"/>
      <c r="N418" s="18"/>
      <c r="O418" s="18"/>
      <c r="P418" s="18"/>
      <c r="Q418" s="18"/>
      <c r="R418" s="18"/>
      <c r="S418" s="18"/>
      <c r="T418" s="18"/>
      <c r="U418" s="18"/>
      <c r="V418" s="18"/>
      <c r="W418" s="18"/>
      <c r="X418" s="18"/>
    </row>
    <row r="419" spans="1:24" ht="15.75" thickBot="1" x14ac:dyDescent="0.25">
      <c r="A419" s="288">
        <v>13</v>
      </c>
      <c r="B419" s="289"/>
      <c r="C419" s="324"/>
      <c r="D419" s="291" t="s">
        <v>525</v>
      </c>
      <c r="E419" s="292">
        <f>SUM(E420,E438)</f>
        <v>0</v>
      </c>
      <c r="F419" s="292"/>
      <c r="G419" s="292"/>
      <c r="H419" s="292"/>
      <c r="I419" s="292"/>
      <c r="J419" s="293" t="e">
        <f>E419/$G$779</f>
        <v>#DIV/0!</v>
      </c>
      <c r="K419" s="2"/>
      <c r="L419" s="2"/>
      <c r="M419" s="2"/>
      <c r="N419" s="2"/>
      <c r="O419" s="2"/>
      <c r="P419" s="2"/>
      <c r="Q419" s="2"/>
      <c r="R419" s="2"/>
      <c r="S419" s="2"/>
      <c r="T419" s="2"/>
      <c r="U419" s="2"/>
      <c r="V419" s="2"/>
      <c r="W419" s="2"/>
      <c r="X419" s="2"/>
    </row>
    <row r="420" spans="1:24" ht="12.75" outlineLevel="1" x14ac:dyDescent="0.2">
      <c r="A420" s="294" t="s">
        <v>81</v>
      </c>
      <c r="B420" s="295"/>
      <c r="C420" s="296"/>
      <c r="D420" s="297" t="s">
        <v>526</v>
      </c>
      <c r="E420" s="298">
        <f>SUM(I421:I437)</f>
        <v>0</v>
      </c>
      <c r="F420" s="299"/>
      <c r="G420" s="299"/>
      <c r="H420" s="299"/>
      <c r="I420" s="295"/>
      <c r="J420" s="300" t="e">
        <f>E420/$G$779</f>
        <v>#DIV/0!</v>
      </c>
      <c r="K420" s="2"/>
      <c r="L420" s="2"/>
      <c r="M420" s="2"/>
      <c r="N420" s="2"/>
      <c r="O420" s="2"/>
      <c r="P420" s="2"/>
      <c r="Q420" s="2"/>
      <c r="R420" s="2"/>
      <c r="S420" s="2"/>
      <c r="T420" s="2"/>
      <c r="U420" s="2"/>
      <c r="V420" s="2"/>
      <c r="W420" s="2"/>
      <c r="X420" s="2"/>
    </row>
    <row r="421" spans="1:24" ht="25.5" outlineLevel="1" x14ac:dyDescent="0.2">
      <c r="A421" s="363" t="s">
        <v>82</v>
      </c>
      <c r="B421" s="365" t="s">
        <v>117</v>
      </c>
      <c r="C421" s="535" t="s">
        <v>527</v>
      </c>
      <c r="D421" s="303" t="s">
        <v>528</v>
      </c>
      <c r="E421" s="304" t="s">
        <v>128</v>
      </c>
      <c r="F421" s="344">
        <v>604.4</v>
      </c>
      <c r="G421" s="674"/>
      <c r="H421" s="304">
        <f t="shared" ref="H421:H437" si="90">ROUND(G421*(1+$F$780),2)</f>
        <v>0</v>
      </c>
      <c r="I421" s="304">
        <f t="shared" ref="I421" si="91">ROUND(H421*F421,2)</f>
        <v>0</v>
      </c>
      <c r="J421" s="370" t="e">
        <f t="shared" ref="J421:J441" si="92">I421/$G$779</f>
        <v>#DIV/0!</v>
      </c>
      <c r="K421" s="2"/>
      <c r="L421" s="2"/>
      <c r="M421" s="2"/>
      <c r="N421" s="2"/>
      <c r="O421" s="2"/>
      <c r="P421" s="2"/>
      <c r="Q421" s="2"/>
      <c r="R421" s="2"/>
      <c r="S421" s="2"/>
      <c r="T421" s="2"/>
      <c r="U421" s="2"/>
      <c r="V421" s="2"/>
      <c r="W421" s="2"/>
      <c r="X421" s="2"/>
    </row>
    <row r="422" spans="1:24" ht="25.5" outlineLevel="1" x14ac:dyDescent="0.2">
      <c r="A422" s="363" t="s">
        <v>83</v>
      </c>
      <c r="B422" s="365" t="s">
        <v>117</v>
      </c>
      <c r="C422" s="535" t="s">
        <v>529</v>
      </c>
      <c r="D422" s="303" t="s">
        <v>530</v>
      </c>
      <c r="E422" s="304" t="s">
        <v>128</v>
      </c>
      <c r="F422" s="344">
        <v>235.9</v>
      </c>
      <c r="G422" s="674"/>
      <c r="H422" s="304">
        <f t="shared" si="90"/>
        <v>0</v>
      </c>
      <c r="I422" s="304">
        <f t="shared" ref="I422:I437" si="93">ROUND(H422*F422,2)</f>
        <v>0</v>
      </c>
      <c r="J422" s="370" t="e">
        <f t="shared" si="92"/>
        <v>#DIV/0!</v>
      </c>
      <c r="K422" s="2"/>
      <c r="L422" s="2"/>
      <c r="M422" s="2"/>
      <c r="N422" s="2"/>
      <c r="O422" s="2"/>
      <c r="P422" s="2"/>
      <c r="Q422" s="2"/>
      <c r="R422" s="2"/>
      <c r="S422" s="2"/>
      <c r="T422" s="2"/>
      <c r="U422" s="2"/>
      <c r="V422" s="2"/>
      <c r="W422" s="2"/>
      <c r="X422" s="2"/>
    </row>
    <row r="423" spans="1:24" ht="38.25" outlineLevel="1" x14ac:dyDescent="0.2">
      <c r="A423" s="363" t="s">
        <v>84</v>
      </c>
      <c r="B423" s="365" t="s">
        <v>117</v>
      </c>
      <c r="C423" s="535" t="s">
        <v>1709</v>
      </c>
      <c r="D423" s="303" t="s">
        <v>1710</v>
      </c>
      <c r="E423" s="304" t="s">
        <v>128</v>
      </c>
      <c r="F423" s="344">
        <v>83.5</v>
      </c>
      <c r="G423" s="674"/>
      <c r="H423" s="304">
        <f t="shared" si="90"/>
        <v>0</v>
      </c>
      <c r="I423" s="304">
        <f t="shared" si="93"/>
        <v>0</v>
      </c>
      <c r="J423" s="370" t="e">
        <f t="shared" si="92"/>
        <v>#DIV/0!</v>
      </c>
      <c r="K423" s="2"/>
      <c r="L423" s="2"/>
      <c r="M423" s="2"/>
      <c r="N423" s="2"/>
      <c r="O423" s="2"/>
      <c r="P423" s="2"/>
      <c r="Q423" s="2"/>
      <c r="R423" s="2"/>
      <c r="S423" s="2"/>
      <c r="T423" s="2"/>
      <c r="U423" s="2"/>
      <c r="V423" s="2"/>
      <c r="W423" s="2"/>
      <c r="X423" s="2"/>
    </row>
    <row r="424" spans="1:24" ht="38.25" outlineLevel="1" x14ac:dyDescent="0.2">
      <c r="A424" s="363" t="s">
        <v>122</v>
      </c>
      <c r="B424" s="365" t="s">
        <v>117</v>
      </c>
      <c r="C424" s="535" t="s">
        <v>1711</v>
      </c>
      <c r="D424" s="303" t="s">
        <v>1712</v>
      </c>
      <c r="E424" s="304" t="s">
        <v>128</v>
      </c>
      <c r="F424" s="344">
        <v>79.599999999999994</v>
      </c>
      <c r="G424" s="674"/>
      <c r="H424" s="304">
        <f t="shared" si="90"/>
        <v>0</v>
      </c>
      <c r="I424" s="304">
        <f t="shared" si="93"/>
        <v>0</v>
      </c>
      <c r="J424" s="370" t="e">
        <f t="shared" si="92"/>
        <v>#DIV/0!</v>
      </c>
      <c r="K424" s="2"/>
      <c r="L424" s="2"/>
      <c r="M424" s="2"/>
      <c r="N424" s="2"/>
      <c r="O424" s="2"/>
      <c r="P424" s="2"/>
      <c r="Q424" s="2"/>
      <c r="R424" s="2"/>
      <c r="S424" s="2"/>
      <c r="T424" s="2"/>
      <c r="U424" s="2"/>
      <c r="V424" s="2"/>
      <c r="W424" s="2"/>
      <c r="X424" s="2"/>
    </row>
    <row r="425" spans="1:24" ht="38.25" outlineLevel="1" x14ac:dyDescent="0.2">
      <c r="A425" s="363" t="s">
        <v>123</v>
      </c>
      <c r="B425" s="365" t="s">
        <v>117</v>
      </c>
      <c r="C425" s="535" t="s">
        <v>1713</v>
      </c>
      <c r="D425" s="303" t="s">
        <v>1714</v>
      </c>
      <c r="E425" s="304" t="s">
        <v>128</v>
      </c>
      <c r="F425" s="344">
        <v>51.5</v>
      </c>
      <c r="G425" s="674"/>
      <c r="H425" s="304">
        <f t="shared" si="90"/>
        <v>0</v>
      </c>
      <c r="I425" s="304">
        <f t="shared" si="93"/>
        <v>0</v>
      </c>
      <c r="J425" s="370" t="e">
        <f t="shared" si="92"/>
        <v>#DIV/0!</v>
      </c>
      <c r="K425" s="2"/>
      <c r="L425" s="2"/>
      <c r="M425" s="2"/>
      <c r="N425" s="2"/>
      <c r="O425" s="2"/>
      <c r="P425" s="2"/>
      <c r="Q425" s="2"/>
      <c r="R425" s="2"/>
      <c r="S425" s="2"/>
      <c r="T425" s="2"/>
      <c r="U425" s="2"/>
      <c r="V425" s="2"/>
      <c r="W425" s="2"/>
      <c r="X425" s="2"/>
    </row>
    <row r="426" spans="1:24" ht="38.25" outlineLevel="1" x14ac:dyDescent="0.2">
      <c r="A426" s="363" t="s">
        <v>136</v>
      </c>
      <c r="B426" s="365" t="s">
        <v>117</v>
      </c>
      <c r="C426" s="535" t="s">
        <v>1715</v>
      </c>
      <c r="D426" s="303" t="s">
        <v>1716</v>
      </c>
      <c r="E426" s="304" t="s">
        <v>128</v>
      </c>
      <c r="F426" s="344">
        <v>20.5</v>
      </c>
      <c r="G426" s="674"/>
      <c r="H426" s="304">
        <f t="shared" si="90"/>
        <v>0</v>
      </c>
      <c r="I426" s="304">
        <f t="shared" si="93"/>
        <v>0</v>
      </c>
      <c r="J426" s="370" t="e">
        <f t="shared" si="92"/>
        <v>#DIV/0!</v>
      </c>
      <c r="K426" s="2"/>
      <c r="L426" s="2"/>
      <c r="M426" s="2"/>
      <c r="N426" s="2"/>
      <c r="O426" s="2"/>
      <c r="P426" s="2"/>
      <c r="Q426" s="2"/>
      <c r="R426" s="2"/>
      <c r="S426" s="2"/>
      <c r="T426" s="2"/>
      <c r="U426" s="2"/>
      <c r="V426" s="2"/>
      <c r="W426" s="2"/>
      <c r="X426" s="2"/>
    </row>
    <row r="427" spans="1:24" ht="38.25" outlineLevel="1" x14ac:dyDescent="0.2">
      <c r="A427" s="363" t="s">
        <v>1737</v>
      </c>
      <c r="B427" s="365" t="s">
        <v>117</v>
      </c>
      <c r="C427" s="535" t="s">
        <v>531</v>
      </c>
      <c r="D427" s="303" t="s">
        <v>532</v>
      </c>
      <c r="E427" s="304" t="s">
        <v>14</v>
      </c>
      <c r="F427" s="344">
        <v>26</v>
      </c>
      <c r="G427" s="674"/>
      <c r="H427" s="304">
        <f t="shared" si="90"/>
        <v>0</v>
      </c>
      <c r="I427" s="304">
        <f t="shared" si="93"/>
        <v>0</v>
      </c>
      <c r="J427" s="370" t="e">
        <f t="shared" si="92"/>
        <v>#DIV/0!</v>
      </c>
      <c r="K427" s="2"/>
      <c r="L427" s="2"/>
      <c r="M427" s="2"/>
      <c r="N427" s="2"/>
      <c r="O427" s="2"/>
      <c r="P427" s="2"/>
      <c r="Q427" s="2"/>
      <c r="R427" s="2"/>
      <c r="S427" s="2"/>
      <c r="T427" s="2"/>
      <c r="U427" s="2"/>
      <c r="V427" s="2"/>
      <c r="W427" s="2"/>
      <c r="X427" s="2"/>
    </row>
    <row r="428" spans="1:24" ht="38.25" outlineLevel="1" x14ac:dyDescent="0.2">
      <c r="A428" s="363" t="s">
        <v>1738</v>
      </c>
      <c r="B428" s="365" t="s">
        <v>117</v>
      </c>
      <c r="C428" s="535" t="s">
        <v>1717</v>
      </c>
      <c r="D428" s="303" t="s">
        <v>1718</v>
      </c>
      <c r="E428" s="304" t="s">
        <v>14</v>
      </c>
      <c r="F428" s="344">
        <v>8</v>
      </c>
      <c r="G428" s="674"/>
      <c r="H428" s="304">
        <f t="shared" si="90"/>
        <v>0</v>
      </c>
      <c r="I428" s="304">
        <f t="shared" si="93"/>
        <v>0</v>
      </c>
      <c r="J428" s="370" t="e">
        <f t="shared" si="92"/>
        <v>#DIV/0!</v>
      </c>
      <c r="K428" s="2"/>
      <c r="L428" s="2"/>
      <c r="M428" s="2"/>
      <c r="N428" s="2"/>
      <c r="O428" s="2"/>
      <c r="P428" s="2"/>
      <c r="Q428" s="2"/>
      <c r="R428" s="2"/>
      <c r="S428" s="2"/>
      <c r="T428" s="2"/>
      <c r="U428" s="2"/>
      <c r="V428" s="2"/>
      <c r="W428" s="2"/>
      <c r="X428" s="2"/>
    </row>
    <row r="429" spans="1:24" ht="38.25" outlineLevel="1" x14ac:dyDescent="0.2">
      <c r="A429" s="363" t="s">
        <v>1739</v>
      </c>
      <c r="B429" s="365" t="s">
        <v>117</v>
      </c>
      <c r="C429" s="535" t="s">
        <v>533</v>
      </c>
      <c r="D429" s="303" t="s">
        <v>534</v>
      </c>
      <c r="E429" s="304" t="s">
        <v>14</v>
      </c>
      <c r="F429" s="344">
        <v>179</v>
      </c>
      <c r="G429" s="674"/>
      <c r="H429" s="304">
        <f t="shared" si="90"/>
        <v>0</v>
      </c>
      <c r="I429" s="304">
        <f t="shared" si="93"/>
        <v>0</v>
      </c>
      <c r="J429" s="370" t="e">
        <f t="shared" si="92"/>
        <v>#DIV/0!</v>
      </c>
      <c r="K429" s="2"/>
      <c r="L429" s="2"/>
      <c r="M429" s="2"/>
      <c r="N429" s="2"/>
      <c r="O429" s="2"/>
      <c r="P429" s="2"/>
      <c r="Q429" s="2"/>
      <c r="R429" s="2"/>
      <c r="S429" s="2"/>
      <c r="T429" s="2"/>
      <c r="U429" s="2"/>
      <c r="V429" s="2"/>
      <c r="W429" s="2"/>
      <c r="X429" s="2"/>
    </row>
    <row r="430" spans="1:24" ht="38.25" outlineLevel="1" x14ac:dyDescent="0.2">
      <c r="A430" s="363" t="s">
        <v>1740</v>
      </c>
      <c r="B430" s="365" t="s">
        <v>117</v>
      </c>
      <c r="C430" s="535" t="s">
        <v>1719</v>
      </c>
      <c r="D430" s="303" t="s">
        <v>1720</v>
      </c>
      <c r="E430" s="304" t="s">
        <v>14</v>
      </c>
      <c r="F430" s="344">
        <v>48</v>
      </c>
      <c r="G430" s="674"/>
      <c r="H430" s="304">
        <f t="shared" si="90"/>
        <v>0</v>
      </c>
      <c r="I430" s="304">
        <f t="shared" si="93"/>
        <v>0</v>
      </c>
      <c r="J430" s="370" t="e">
        <f t="shared" si="92"/>
        <v>#DIV/0!</v>
      </c>
      <c r="K430" s="2"/>
      <c r="L430" s="2"/>
      <c r="M430" s="2"/>
      <c r="N430" s="2"/>
      <c r="O430" s="2"/>
      <c r="P430" s="2"/>
      <c r="Q430" s="2"/>
      <c r="R430" s="2"/>
      <c r="S430" s="2"/>
      <c r="T430" s="2"/>
      <c r="U430" s="2"/>
      <c r="V430" s="2"/>
      <c r="W430" s="2"/>
      <c r="X430" s="2"/>
    </row>
    <row r="431" spans="1:24" ht="38.25" outlineLevel="1" x14ac:dyDescent="0.2">
      <c r="A431" s="363" t="s">
        <v>1741</v>
      </c>
      <c r="B431" s="365" t="s">
        <v>117</v>
      </c>
      <c r="C431" s="535" t="s">
        <v>535</v>
      </c>
      <c r="D431" s="303" t="s">
        <v>536</v>
      </c>
      <c r="E431" s="304" t="s">
        <v>14</v>
      </c>
      <c r="F431" s="344">
        <v>57</v>
      </c>
      <c r="G431" s="674"/>
      <c r="H431" s="304">
        <f t="shared" si="90"/>
        <v>0</v>
      </c>
      <c r="I431" s="304">
        <f t="shared" si="93"/>
        <v>0</v>
      </c>
      <c r="J431" s="370" t="e">
        <f t="shared" si="92"/>
        <v>#DIV/0!</v>
      </c>
      <c r="K431" s="2"/>
      <c r="L431" s="2"/>
      <c r="M431" s="2"/>
      <c r="N431" s="2"/>
      <c r="O431" s="2"/>
      <c r="P431" s="2"/>
      <c r="Q431" s="2"/>
      <c r="R431" s="2"/>
      <c r="S431" s="2"/>
      <c r="T431" s="2"/>
      <c r="U431" s="2"/>
      <c r="V431" s="2"/>
      <c r="W431" s="2"/>
      <c r="X431" s="2"/>
    </row>
    <row r="432" spans="1:24" ht="38.25" outlineLevel="1" x14ac:dyDescent="0.2">
      <c r="A432" s="363" t="s">
        <v>1742</v>
      </c>
      <c r="B432" s="365" t="s">
        <v>117</v>
      </c>
      <c r="C432" s="535" t="s">
        <v>1721</v>
      </c>
      <c r="D432" s="303" t="s">
        <v>1722</v>
      </c>
      <c r="E432" s="304" t="s">
        <v>14</v>
      </c>
      <c r="F432" s="344">
        <v>2</v>
      </c>
      <c r="G432" s="674"/>
      <c r="H432" s="304">
        <f t="shared" si="90"/>
        <v>0</v>
      </c>
      <c r="I432" s="304">
        <f t="shared" si="93"/>
        <v>0</v>
      </c>
      <c r="J432" s="370" t="e">
        <f t="shared" si="92"/>
        <v>#DIV/0!</v>
      </c>
      <c r="K432" s="2"/>
      <c r="L432" s="2"/>
      <c r="M432" s="2"/>
      <c r="N432" s="2"/>
      <c r="O432" s="2"/>
      <c r="P432" s="2"/>
      <c r="Q432" s="2"/>
      <c r="R432" s="2"/>
      <c r="S432" s="2"/>
      <c r="T432" s="2"/>
      <c r="U432" s="2"/>
      <c r="V432" s="2"/>
      <c r="W432" s="2"/>
      <c r="X432" s="2"/>
    </row>
    <row r="433" spans="1:24" ht="38.25" outlineLevel="1" x14ac:dyDescent="0.2">
      <c r="A433" s="363" t="s">
        <v>1743</v>
      </c>
      <c r="B433" s="365" t="s">
        <v>117</v>
      </c>
      <c r="C433" s="535" t="s">
        <v>1723</v>
      </c>
      <c r="D433" s="303" t="s">
        <v>1724</v>
      </c>
      <c r="E433" s="304" t="s">
        <v>14</v>
      </c>
      <c r="F433" s="344">
        <v>1</v>
      </c>
      <c r="G433" s="674"/>
      <c r="H433" s="304">
        <f t="shared" si="90"/>
        <v>0</v>
      </c>
      <c r="I433" s="304">
        <f t="shared" si="93"/>
        <v>0</v>
      </c>
      <c r="J433" s="370" t="e">
        <f t="shared" si="92"/>
        <v>#DIV/0!</v>
      </c>
      <c r="K433" s="2"/>
      <c r="L433" s="2"/>
      <c r="M433" s="2"/>
      <c r="N433" s="2"/>
      <c r="O433" s="2"/>
      <c r="P433" s="2"/>
      <c r="Q433" s="2"/>
      <c r="R433" s="2"/>
      <c r="S433" s="2"/>
      <c r="T433" s="2"/>
      <c r="U433" s="2"/>
      <c r="V433" s="2"/>
      <c r="W433" s="2"/>
      <c r="X433" s="2"/>
    </row>
    <row r="434" spans="1:24" ht="38.25" outlineLevel="1" x14ac:dyDescent="0.2">
      <c r="A434" s="363" t="s">
        <v>1744</v>
      </c>
      <c r="B434" s="365" t="s">
        <v>117</v>
      </c>
      <c r="C434" s="535" t="s">
        <v>1725</v>
      </c>
      <c r="D434" s="303" t="s">
        <v>1726</v>
      </c>
      <c r="E434" s="304" t="s">
        <v>14</v>
      </c>
      <c r="F434" s="344">
        <v>3</v>
      </c>
      <c r="G434" s="674"/>
      <c r="H434" s="304">
        <f t="shared" si="90"/>
        <v>0</v>
      </c>
      <c r="I434" s="304">
        <f t="shared" si="93"/>
        <v>0</v>
      </c>
      <c r="J434" s="370" t="e">
        <f t="shared" si="92"/>
        <v>#DIV/0!</v>
      </c>
      <c r="K434" s="2"/>
      <c r="L434" s="2"/>
      <c r="M434" s="2"/>
      <c r="N434" s="2"/>
      <c r="O434" s="2"/>
      <c r="P434" s="2"/>
      <c r="Q434" s="2"/>
      <c r="R434" s="2"/>
      <c r="S434" s="2"/>
      <c r="T434" s="2"/>
      <c r="U434" s="2"/>
      <c r="V434" s="2"/>
      <c r="W434" s="2"/>
      <c r="X434" s="2"/>
    </row>
    <row r="435" spans="1:24" ht="38.25" outlineLevel="1" x14ac:dyDescent="0.2">
      <c r="A435" s="363" t="s">
        <v>1745</v>
      </c>
      <c r="B435" s="365" t="s">
        <v>117</v>
      </c>
      <c r="C435" s="535" t="s">
        <v>1727</v>
      </c>
      <c r="D435" s="303" t="s">
        <v>1728</v>
      </c>
      <c r="E435" s="304" t="s">
        <v>14</v>
      </c>
      <c r="F435" s="344">
        <v>2</v>
      </c>
      <c r="G435" s="674"/>
      <c r="H435" s="304">
        <f t="shared" si="90"/>
        <v>0</v>
      </c>
      <c r="I435" s="304">
        <f t="shared" si="93"/>
        <v>0</v>
      </c>
      <c r="J435" s="370" t="e">
        <f t="shared" si="92"/>
        <v>#DIV/0!</v>
      </c>
      <c r="K435" s="2"/>
      <c r="L435" s="2"/>
      <c r="M435" s="2"/>
      <c r="N435" s="2"/>
      <c r="O435" s="2"/>
      <c r="P435" s="2"/>
      <c r="Q435" s="2"/>
      <c r="R435" s="2"/>
      <c r="S435" s="2"/>
      <c r="T435" s="2"/>
      <c r="U435" s="2"/>
      <c r="V435" s="2"/>
      <c r="W435" s="2"/>
      <c r="X435" s="2"/>
    </row>
    <row r="436" spans="1:24" ht="38.25" outlineLevel="1" x14ac:dyDescent="0.2">
      <c r="A436" s="363" t="s">
        <v>1746</v>
      </c>
      <c r="B436" s="365" t="s">
        <v>117</v>
      </c>
      <c r="C436" s="535" t="s">
        <v>1729</v>
      </c>
      <c r="D436" s="303" t="s">
        <v>1730</v>
      </c>
      <c r="E436" s="304" t="s">
        <v>14</v>
      </c>
      <c r="F436" s="344">
        <v>19</v>
      </c>
      <c r="G436" s="674"/>
      <c r="H436" s="304">
        <f t="shared" si="90"/>
        <v>0</v>
      </c>
      <c r="I436" s="304">
        <f t="shared" si="93"/>
        <v>0</v>
      </c>
      <c r="J436" s="370" t="e">
        <f t="shared" si="92"/>
        <v>#DIV/0!</v>
      </c>
      <c r="K436" s="2"/>
      <c r="L436" s="2"/>
      <c r="M436" s="2"/>
      <c r="N436" s="2"/>
      <c r="O436" s="2"/>
      <c r="P436" s="2"/>
      <c r="Q436" s="2"/>
      <c r="R436" s="2"/>
      <c r="S436" s="2"/>
      <c r="T436" s="2"/>
      <c r="U436" s="2"/>
      <c r="V436" s="2"/>
      <c r="W436" s="2"/>
      <c r="X436" s="2"/>
    </row>
    <row r="437" spans="1:24" ht="25.5" outlineLevel="1" x14ac:dyDescent="0.2">
      <c r="A437" s="363" t="s">
        <v>1747</v>
      </c>
      <c r="B437" s="365" t="s">
        <v>213</v>
      </c>
      <c r="C437" s="535" t="s">
        <v>1731</v>
      </c>
      <c r="D437" s="303" t="s">
        <v>1732</v>
      </c>
      <c r="E437" s="304" t="s">
        <v>1429</v>
      </c>
      <c r="F437" s="344">
        <v>82</v>
      </c>
      <c r="G437" s="236">
        <f>Composições!G1135</f>
        <v>0</v>
      </c>
      <c r="H437" s="304">
        <f t="shared" si="90"/>
        <v>0</v>
      </c>
      <c r="I437" s="304">
        <f t="shared" si="93"/>
        <v>0</v>
      </c>
      <c r="J437" s="370" t="e">
        <f t="shared" si="92"/>
        <v>#DIV/0!</v>
      </c>
      <c r="K437" s="2"/>
      <c r="L437" s="2"/>
      <c r="M437" s="2"/>
      <c r="N437" s="2"/>
      <c r="O437" s="2"/>
      <c r="P437" s="2"/>
      <c r="Q437" s="2"/>
      <c r="R437" s="2"/>
      <c r="S437" s="2"/>
      <c r="T437" s="2"/>
      <c r="U437" s="2"/>
      <c r="V437" s="2"/>
      <c r="W437" s="2"/>
      <c r="X437" s="2"/>
    </row>
    <row r="438" spans="1:24" ht="12.75" outlineLevel="1" x14ac:dyDescent="0.2">
      <c r="A438" s="318" t="s">
        <v>195</v>
      </c>
      <c r="B438" s="319"/>
      <c r="C438" s="320"/>
      <c r="D438" s="375" t="s">
        <v>537</v>
      </c>
      <c r="E438" s="321">
        <f>SUM(I439:I441)</f>
        <v>0</v>
      </c>
      <c r="F438" s="322"/>
      <c r="G438" s="322"/>
      <c r="H438" s="322"/>
      <c r="I438" s="319"/>
      <c r="J438" s="323" t="e">
        <f t="shared" si="92"/>
        <v>#DIV/0!</v>
      </c>
      <c r="K438" s="2"/>
      <c r="L438" s="2"/>
      <c r="M438" s="2"/>
      <c r="N438" s="2"/>
      <c r="O438" s="2"/>
      <c r="P438" s="2"/>
      <c r="Q438" s="2"/>
      <c r="R438" s="2"/>
      <c r="S438" s="2"/>
      <c r="T438" s="2"/>
      <c r="U438" s="2"/>
      <c r="V438" s="2"/>
      <c r="W438" s="2"/>
      <c r="X438" s="2"/>
    </row>
    <row r="439" spans="1:24" ht="38.25" outlineLevel="1" x14ac:dyDescent="0.2">
      <c r="A439" s="363" t="s">
        <v>196</v>
      </c>
      <c r="B439" s="365" t="s">
        <v>117</v>
      </c>
      <c r="C439" s="535" t="s">
        <v>538</v>
      </c>
      <c r="D439" s="303" t="s">
        <v>539</v>
      </c>
      <c r="E439" s="304" t="s">
        <v>14</v>
      </c>
      <c r="F439" s="344">
        <v>19</v>
      </c>
      <c r="G439" s="674"/>
      <c r="H439" s="304">
        <f>ROUND(G439*(1+$F$780),2)</f>
        <v>0</v>
      </c>
      <c r="I439" s="304">
        <f t="shared" ref="I439:I441" si="94">ROUND(H439*F439,2)</f>
        <v>0</v>
      </c>
      <c r="J439" s="370" t="e">
        <f t="shared" si="92"/>
        <v>#DIV/0!</v>
      </c>
      <c r="K439" s="2"/>
      <c r="L439" s="2"/>
      <c r="M439" s="2"/>
      <c r="N439" s="2"/>
      <c r="O439" s="2"/>
      <c r="P439" s="2"/>
      <c r="Q439" s="2"/>
      <c r="R439" s="2"/>
      <c r="S439" s="2"/>
      <c r="T439" s="2"/>
      <c r="U439" s="2"/>
      <c r="V439" s="2"/>
      <c r="W439" s="2"/>
      <c r="X439" s="2"/>
    </row>
    <row r="440" spans="1:24" ht="38.25" outlineLevel="1" x14ac:dyDescent="0.2">
      <c r="A440" s="363" t="s">
        <v>457</v>
      </c>
      <c r="B440" s="365" t="s">
        <v>117</v>
      </c>
      <c r="C440" s="535" t="s">
        <v>1733</v>
      </c>
      <c r="D440" s="303" t="s">
        <v>1734</v>
      </c>
      <c r="E440" s="304" t="s">
        <v>14</v>
      </c>
      <c r="F440" s="344">
        <v>10</v>
      </c>
      <c r="G440" s="674"/>
      <c r="H440" s="304">
        <f>ROUND(G440*(1+$F$780),2)</f>
        <v>0</v>
      </c>
      <c r="I440" s="304">
        <f t="shared" si="94"/>
        <v>0</v>
      </c>
      <c r="J440" s="370" t="e">
        <f t="shared" si="92"/>
        <v>#DIV/0!</v>
      </c>
      <c r="K440" s="2"/>
      <c r="L440" s="2"/>
      <c r="M440" s="2"/>
      <c r="N440" s="2"/>
      <c r="O440" s="2"/>
      <c r="P440" s="2"/>
      <c r="Q440" s="2"/>
      <c r="R440" s="2"/>
      <c r="S440" s="2"/>
      <c r="T440" s="2"/>
      <c r="U440" s="2"/>
      <c r="V440" s="2"/>
      <c r="W440" s="2"/>
      <c r="X440" s="2"/>
    </row>
    <row r="441" spans="1:24" ht="13.5" outlineLevel="1" thickBot="1" x14ac:dyDescent="0.25">
      <c r="A441" s="363" t="s">
        <v>1748</v>
      </c>
      <c r="B441" s="365" t="s">
        <v>213</v>
      </c>
      <c r="C441" s="535" t="s">
        <v>1735</v>
      </c>
      <c r="D441" s="303" t="s">
        <v>1736</v>
      </c>
      <c r="E441" s="304" t="s">
        <v>1421</v>
      </c>
      <c r="F441" s="344">
        <v>12.55</v>
      </c>
      <c r="G441" s="236">
        <f>Composições!G1877</f>
        <v>0</v>
      </c>
      <c r="H441" s="304">
        <f>ROUND(G441*(1+$F$780),2)</f>
        <v>0</v>
      </c>
      <c r="I441" s="304">
        <f t="shared" si="94"/>
        <v>0</v>
      </c>
      <c r="J441" s="370" t="e">
        <f t="shared" si="92"/>
        <v>#DIV/0!</v>
      </c>
      <c r="K441" s="2"/>
      <c r="L441" s="2"/>
      <c r="M441" s="2"/>
      <c r="N441" s="2"/>
      <c r="O441" s="2"/>
      <c r="P441" s="2"/>
      <c r="Q441" s="2"/>
      <c r="R441" s="2"/>
      <c r="S441" s="2"/>
      <c r="T441" s="2"/>
      <c r="U441" s="2"/>
      <c r="V441" s="2"/>
      <c r="W441" s="2"/>
      <c r="X441" s="2"/>
    </row>
    <row r="442" spans="1:24" ht="15.75" outlineLevel="1" thickBot="1" x14ac:dyDescent="0.25">
      <c r="A442" s="288">
        <v>14</v>
      </c>
      <c r="B442" s="289"/>
      <c r="C442" s="324"/>
      <c r="D442" s="291" t="s">
        <v>540</v>
      </c>
      <c r="E442" s="292">
        <f>SUM(E443,E470,E474)</f>
        <v>0</v>
      </c>
      <c r="F442" s="292"/>
      <c r="G442" s="292"/>
      <c r="H442" s="292"/>
      <c r="I442" s="292"/>
      <c r="J442" s="293" t="e">
        <f>E442/$G$779</f>
        <v>#DIV/0!</v>
      </c>
      <c r="K442" s="2"/>
      <c r="L442" s="2"/>
      <c r="M442" s="2"/>
      <c r="N442" s="2"/>
      <c r="O442" s="2"/>
      <c r="P442" s="2"/>
      <c r="Q442" s="2"/>
      <c r="R442" s="2"/>
      <c r="S442" s="2"/>
      <c r="T442" s="2"/>
      <c r="U442" s="2"/>
      <c r="V442" s="2"/>
      <c r="W442" s="2"/>
      <c r="X442" s="2"/>
    </row>
    <row r="443" spans="1:24" s="19" customFormat="1" ht="12.75" outlineLevel="1" x14ac:dyDescent="0.2">
      <c r="A443" s="294" t="s">
        <v>86</v>
      </c>
      <c r="B443" s="295"/>
      <c r="C443" s="296"/>
      <c r="D443" s="297" t="s">
        <v>541</v>
      </c>
      <c r="E443" s="298">
        <f>SUM(I444:I469)</f>
        <v>0</v>
      </c>
      <c r="F443" s="299"/>
      <c r="G443" s="299"/>
      <c r="H443" s="299"/>
      <c r="I443" s="295"/>
      <c r="J443" s="300" t="e">
        <f>E443/$G$779</f>
        <v>#DIV/0!</v>
      </c>
      <c r="K443" s="18"/>
      <c r="L443" s="18"/>
      <c r="M443" s="18"/>
      <c r="N443" s="18"/>
      <c r="O443" s="18"/>
      <c r="P443" s="18"/>
      <c r="Q443" s="18"/>
      <c r="R443" s="18"/>
      <c r="S443" s="18"/>
      <c r="T443" s="18"/>
      <c r="U443" s="18"/>
      <c r="V443" s="18"/>
      <c r="W443" s="18"/>
      <c r="X443" s="18"/>
    </row>
    <row r="444" spans="1:24" s="19" customFormat="1" ht="38.25" outlineLevel="1" x14ac:dyDescent="0.2">
      <c r="A444" s="376" t="s">
        <v>87</v>
      </c>
      <c r="B444" s="587" t="s">
        <v>117</v>
      </c>
      <c r="C444" s="341" t="s">
        <v>544</v>
      </c>
      <c r="D444" s="378" t="s">
        <v>545</v>
      </c>
      <c r="E444" s="236" t="s">
        <v>128</v>
      </c>
      <c r="F444" s="344">
        <v>142.6</v>
      </c>
      <c r="G444" s="674"/>
      <c r="H444" s="304">
        <f t="shared" ref="H444:H469" si="95">ROUND(G444*(1+$F$780),2)</f>
        <v>0</v>
      </c>
      <c r="I444" s="304">
        <f t="shared" ref="I444" si="96">ROUND(H444*F444,2)</f>
        <v>0</v>
      </c>
      <c r="J444" s="356" t="e">
        <f t="shared" ref="J444:J491" si="97">I444/$G$779</f>
        <v>#DIV/0!</v>
      </c>
      <c r="K444" s="18"/>
      <c r="L444" s="18"/>
      <c r="M444" s="18"/>
      <c r="N444" s="18"/>
      <c r="O444" s="18"/>
      <c r="P444" s="18"/>
      <c r="Q444" s="18"/>
      <c r="R444" s="18"/>
      <c r="S444" s="18"/>
      <c r="T444" s="18"/>
      <c r="U444" s="18"/>
      <c r="V444" s="18"/>
      <c r="W444" s="18"/>
      <c r="X444" s="18"/>
    </row>
    <row r="445" spans="1:24" s="19" customFormat="1" ht="38.25" outlineLevel="1" x14ac:dyDescent="0.2">
      <c r="A445" s="376" t="s">
        <v>88</v>
      </c>
      <c r="B445" s="587" t="s">
        <v>117</v>
      </c>
      <c r="C445" s="341" t="s">
        <v>546</v>
      </c>
      <c r="D445" s="378" t="s">
        <v>547</v>
      </c>
      <c r="E445" s="236" t="s">
        <v>128</v>
      </c>
      <c r="F445" s="344">
        <v>171.2</v>
      </c>
      <c r="G445" s="674"/>
      <c r="H445" s="304">
        <f t="shared" si="95"/>
        <v>0</v>
      </c>
      <c r="I445" s="304">
        <f t="shared" ref="I445:I469" si="98">ROUND(H445*F445,2)</f>
        <v>0</v>
      </c>
      <c r="J445" s="356" t="e">
        <f t="shared" si="97"/>
        <v>#DIV/0!</v>
      </c>
      <c r="K445" s="18"/>
      <c r="L445" s="18"/>
      <c r="M445" s="18"/>
      <c r="N445" s="18"/>
      <c r="O445" s="18"/>
      <c r="P445" s="18"/>
      <c r="Q445" s="18"/>
      <c r="R445" s="18"/>
      <c r="S445" s="18"/>
      <c r="T445" s="18"/>
      <c r="U445" s="18"/>
      <c r="V445" s="18"/>
      <c r="W445" s="18"/>
      <c r="X445" s="18"/>
    </row>
    <row r="446" spans="1:24" s="19" customFormat="1" ht="38.25" outlineLevel="1" x14ac:dyDescent="0.2">
      <c r="A446" s="376" t="s">
        <v>89</v>
      </c>
      <c r="B446" s="587" t="s">
        <v>117</v>
      </c>
      <c r="C446" s="341" t="s">
        <v>548</v>
      </c>
      <c r="D446" s="378" t="s">
        <v>549</v>
      </c>
      <c r="E446" s="236" t="s">
        <v>128</v>
      </c>
      <c r="F446" s="344">
        <v>45.5</v>
      </c>
      <c r="G446" s="674"/>
      <c r="H446" s="304">
        <f t="shared" si="95"/>
        <v>0</v>
      </c>
      <c r="I446" s="304">
        <f t="shared" si="98"/>
        <v>0</v>
      </c>
      <c r="J446" s="356" t="e">
        <f t="shared" si="97"/>
        <v>#DIV/0!</v>
      </c>
      <c r="K446" s="18"/>
      <c r="L446" s="18"/>
      <c r="M446" s="18"/>
      <c r="N446" s="18"/>
      <c r="O446" s="18"/>
      <c r="P446" s="18"/>
      <c r="Q446" s="18"/>
      <c r="R446" s="18"/>
      <c r="S446" s="18"/>
      <c r="T446" s="18"/>
      <c r="U446" s="18"/>
      <c r="V446" s="18"/>
      <c r="W446" s="18"/>
      <c r="X446" s="18"/>
    </row>
    <row r="447" spans="1:24" s="19" customFormat="1" ht="38.25" outlineLevel="1" x14ac:dyDescent="0.2">
      <c r="A447" s="376" t="s">
        <v>458</v>
      </c>
      <c r="B447" s="587" t="s">
        <v>117</v>
      </c>
      <c r="C447" s="341" t="s">
        <v>542</v>
      </c>
      <c r="D447" s="378" t="s">
        <v>543</v>
      </c>
      <c r="E447" s="236" t="s">
        <v>128</v>
      </c>
      <c r="F447" s="344">
        <v>349.1</v>
      </c>
      <c r="G447" s="674"/>
      <c r="H447" s="304">
        <f t="shared" si="95"/>
        <v>0</v>
      </c>
      <c r="I447" s="304">
        <f t="shared" si="98"/>
        <v>0</v>
      </c>
      <c r="J447" s="356" t="e">
        <f t="shared" si="97"/>
        <v>#DIV/0!</v>
      </c>
      <c r="K447" s="18"/>
      <c r="L447" s="18"/>
      <c r="M447" s="18"/>
      <c r="N447" s="18"/>
      <c r="O447" s="18"/>
      <c r="P447" s="18"/>
      <c r="Q447" s="18"/>
      <c r="R447" s="18"/>
      <c r="S447" s="18"/>
      <c r="T447" s="18"/>
      <c r="U447" s="18"/>
      <c r="V447" s="18"/>
      <c r="W447" s="18"/>
      <c r="X447" s="18"/>
    </row>
    <row r="448" spans="1:24" s="19" customFormat="1" ht="25.5" outlineLevel="1" x14ac:dyDescent="0.2">
      <c r="A448" s="376" t="s">
        <v>459</v>
      </c>
      <c r="B448" s="587" t="s">
        <v>117</v>
      </c>
      <c r="C448" s="341" t="s">
        <v>1749</v>
      </c>
      <c r="D448" s="378" t="s">
        <v>1750</v>
      </c>
      <c r="E448" s="236" t="s">
        <v>128</v>
      </c>
      <c r="F448" s="344">
        <v>24.6</v>
      </c>
      <c r="G448" s="674"/>
      <c r="H448" s="304">
        <f t="shared" si="95"/>
        <v>0</v>
      </c>
      <c r="I448" s="304">
        <f t="shared" si="98"/>
        <v>0</v>
      </c>
      <c r="J448" s="356" t="e">
        <f t="shared" si="97"/>
        <v>#DIV/0!</v>
      </c>
      <c r="K448" s="18"/>
      <c r="L448" s="18"/>
      <c r="M448" s="18"/>
      <c r="N448" s="18"/>
      <c r="O448" s="18"/>
      <c r="P448" s="18"/>
      <c r="Q448" s="18"/>
      <c r="R448" s="18"/>
      <c r="S448" s="18"/>
      <c r="T448" s="18"/>
      <c r="U448" s="18"/>
      <c r="V448" s="18"/>
      <c r="W448" s="18"/>
      <c r="X448" s="18"/>
    </row>
    <row r="449" spans="1:24" s="19" customFormat="1" ht="38.25" outlineLevel="1" x14ac:dyDescent="0.2">
      <c r="A449" s="376" t="s">
        <v>460</v>
      </c>
      <c r="B449" s="587" t="s">
        <v>117</v>
      </c>
      <c r="C449" s="341" t="s">
        <v>550</v>
      </c>
      <c r="D449" s="378" t="s">
        <v>551</v>
      </c>
      <c r="E449" s="236" t="s">
        <v>14</v>
      </c>
      <c r="F449" s="344">
        <v>60</v>
      </c>
      <c r="G449" s="674"/>
      <c r="H449" s="304">
        <f t="shared" si="95"/>
        <v>0</v>
      </c>
      <c r="I449" s="304">
        <f t="shared" si="98"/>
        <v>0</v>
      </c>
      <c r="J449" s="356" t="e">
        <f t="shared" si="97"/>
        <v>#DIV/0!</v>
      </c>
      <c r="K449" s="18"/>
      <c r="L449" s="18"/>
      <c r="M449" s="18"/>
      <c r="N449" s="18"/>
      <c r="O449" s="18"/>
      <c r="P449" s="18"/>
      <c r="Q449" s="18"/>
      <c r="R449" s="18"/>
      <c r="S449" s="18"/>
      <c r="T449" s="18"/>
      <c r="U449" s="18"/>
      <c r="V449" s="18"/>
      <c r="W449" s="18"/>
      <c r="X449" s="18"/>
    </row>
    <row r="450" spans="1:24" s="19" customFormat="1" ht="38.25" outlineLevel="1" x14ac:dyDescent="0.2">
      <c r="A450" s="376" t="s">
        <v>461</v>
      </c>
      <c r="B450" s="587" t="s">
        <v>117</v>
      </c>
      <c r="C450" s="341" t="s">
        <v>552</v>
      </c>
      <c r="D450" s="378" t="s">
        <v>553</v>
      </c>
      <c r="E450" s="236" t="s">
        <v>14</v>
      </c>
      <c r="F450" s="344">
        <v>48</v>
      </c>
      <c r="G450" s="674"/>
      <c r="H450" s="304">
        <f t="shared" si="95"/>
        <v>0</v>
      </c>
      <c r="I450" s="304">
        <f t="shared" si="98"/>
        <v>0</v>
      </c>
      <c r="J450" s="356" t="e">
        <f t="shared" si="97"/>
        <v>#DIV/0!</v>
      </c>
      <c r="K450" s="18"/>
      <c r="L450" s="18"/>
      <c r="M450" s="18"/>
      <c r="N450" s="18"/>
      <c r="O450" s="18"/>
      <c r="P450" s="18"/>
      <c r="Q450" s="18"/>
      <c r="R450" s="18"/>
      <c r="S450" s="18"/>
      <c r="T450" s="18"/>
      <c r="U450" s="18"/>
      <c r="V450" s="18"/>
      <c r="W450" s="18"/>
      <c r="X450" s="18"/>
    </row>
    <row r="451" spans="1:24" s="19" customFormat="1" ht="38.25" outlineLevel="1" x14ac:dyDescent="0.2">
      <c r="A451" s="376" t="s">
        <v>462</v>
      </c>
      <c r="B451" s="587" t="s">
        <v>117</v>
      </c>
      <c r="C451" s="341" t="s">
        <v>554</v>
      </c>
      <c r="D451" s="378" t="s">
        <v>555</v>
      </c>
      <c r="E451" s="236" t="s">
        <v>14</v>
      </c>
      <c r="F451" s="344">
        <v>8</v>
      </c>
      <c r="G451" s="674"/>
      <c r="H451" s="304">
        <f t="shared" si="95"/>
        <v>0</v>
      </c>
      <c r="I451" s="304">
        <f t="shared" si="98"/>
        <v>0</v>
      </c>
      <c r="J451" s="356" t="e">
        <f t="shared" si="97"/>
        <v>#DIV/0!</v>
      </c>
      <c r="K451" s="18"/>
      <c r="L451" s="18"/>
      <c r="M451" s="18"/>
      <c r="N451" s="18"/>
      <c r="O451" s="18"/>
      <c r="P451" s="18"/>
      <c r="Q451" s="18"/>
      <c r="R451" s="18"/>
      <c r="S451" s="18"/>
      <c r="T451" s="18"/>
      <c r="U451" s="18"/>
      <c r="V451" s="18"/>
      <c r="W451" s="18"/>
      <c r="X451" s="18"/>
    </row>
    <row r="452" spans="1:24" s="19" customFormat="1" ht="38.25" outlineLevel="1" x14ac:dyDescent="0.2">
      <c r="A452" s="376" t="s">
        <v>642</v>
      </c>
      <c r="B452" s="587" t="s">
        <v>117</v>
      </c>
      <c r="C452" s="341" t="s">
        <v>556</v>
      </c>
      <c r="D452" s="378" t="s">
        <v>557</v>
      </c>
      <c r="E452" s="236" t="s">
        <v>14</v>
      </c>
      <c r="F452" s="344">
        <v>16</v>
      </c>
      <c r="G452" s="674"/>
      <c r="H452" s="304">
        <f t="shared" si="95"/>
        <v>0</v>
      </c>
      <c r="I452" s="304">
        <f t="shared" si="98"/>
        <v>0</v>
      </c>
      <c r="J452" s="356" t="e">
        <f t="shared" si="97"/>
        <v>#DIV/0!</v>
      </c>
      <c r="K452" s="18"/>
      <c r="L452" s="18"/>
      <c r="M452" s="18"/>
      <c r="N452" s="18"/>
      <c r="O452" s="18"/>
      <c r="P452" s="18"/>
      <c r="Q452" s="18"/>
      <c r="R452" s="18"/>
      <c r="S452" s="18"/>
      <c r="T452" s="18"/>
      <c r="U452" s="18"/>
      <c r="V452" s="18"/>
      <c r="W452" s="18"/>
      <c r="X452" s="18"/>
    </row>
    <row r="453" spans="1:24" s="19" customFormat="1" ht="38.25" outlineLevel="1" x14ac:dyDescent="0.2">
      <c r="A453" s="376" t="s">
        <v>643</v>
      </c>
      <c r="B453" s="587" t="s">
        <v>117</v>
      </c>
      <c r="C453" s="341" t="s">
        <v>564</v>
      </c>
      <c r="D453" s="378" t="s">
        <v>565</v>
      </c>
      <c r="E453" s="236" t="s">
        <v>14</v>
      </c>
      <c r="F453" s="344">
        <v>6</v>
      </c>
      <c r="G453" s="674"/>
      <c r="H453" s="304">
        <f t="shared" si="95"/>
        <v>0</v>
      </c>
      <c r="I453" s="304">
        <f t="shared" si="98"/>
        <v>0</v>
      </c>
      <c r="J453" s="356" t="e">
        <f t="shared" si="97"/>
        <v>#DIV/0!</v>
      </c>
      <c r="K453" s="18"/>
      <c r="L453" s="18"/>
      <c r="M453" s="18"/>
      <c r="N453" s="18"/>
      <c r="O453" s="18"/>
      <c r="P453" s="18"/>
      <c r="Q453" s="18"/>
      <c r="R453" s="18"/>
      <c r="S453" s="18"/>
      <c r="T453" s="18"/>
      <c r="U453" s="18"/>
      <c r="V453" s="18"/>
      <c r="W453" s="18"/>
      <c r="X453" s="18"/>
    </row>
    <row r="454" spans="1:24" s="19" customFormat="1" ht="38.25" outlineLevel="1" x14ac:dyDescent="0.2">
      <c r="A454" s="376" t="s">
        <v>644</v>
      </c>
      <c r="B454" s="587" t="s">
        <v>117</v>
      </c>
      <c r="C454" s="341" t="s">
        <v>562</v>
      </c>
      <c r="D454" s="378" t="s">
        <v>563</v>
      </c>
      <c r="E454" s="236" t="s">
        <v>14</v>
      </c>
      <c r="F454" s="344">
        <v>28</v>
      </c>
      <c r="G454" s="674"/>
      <c r="H454" s="304">
        <f t="shared" si="95"/>
        <v>0</v>
      </c>
      <c r="I454" s="304">
        <f t="shared" si="98"/>
        <v>0</v>
      </c>
      <c r="J454" s="356" t="e">
        <f t="shared" si="97"/>
        <v>#DIV/0!</v>
      </c>
      <c r="K454" s="18"/>
      <c r="L454" s="18"/>
      <c r="M454" s="18"/>
      <c r="N454" s="18"/>
      <c r="O454" s="18"/>
      <c r="P454" s="18"/>
      <c r="Q454" s="18"/>
      <c r="R454" s="18"/>
      <c r="S454" s="18"/>
      <c r="T454" s="18"/>
      <c r="U454" s="18"/>
      <c r="V454" s="18"/>
      <c r="W454" s="18"/>
      <c r="X454" s="18"/>
    </row>
    <row r="455" spans="1:24" s="19" customFormat="1" ht="38.25" outlineLevel="1" x14ac:dyDescent="0.2">
      <c r="A455" s="376" t="s">
        <v>645</v>
      </c>
      <c r="B455" s="587" t="s">
        <v>117</v>
      </c>
      <c r="C455" s="341" t="s">
        <v>558</v>
      </c>
      <c r="D455" s="378" t="s">
        <v>559</v>
      </c>
      <c r="E455" s="236" t="s">
        <v>14</v>
      </c>
      <c r="F455" s="344">
        <v>42</v>
      </c>
      <c r="G455" s="674"/>
      <c r="H455" s="304">
        <f t="shared" si="95"/>
        <v>0</v>
      </c>
      <c r="I455" s="304">
        <f t="shared" si="98"/>
        <v>0</v>
      </c>
      <c r="J455" s="356" t="e">
        <f t="shared" si="97"/>
        <v>#DIV/0!</v>
      </c>
      <c r="K455" s="18"/>
      <c r="L455" s="18"/>
      <c r="M455" s="18"/>
      <c r="N455" s="18"/>
      <c r="O455" s="18"/>
      <c r="P455" s="18"/>
      <c r="Q455" s="18"/>
      <c r="R455" s="18"/>
      <c r="S455" s="18"/>
      <c r="T455" s="18"/>
      <c r="U455" s="18"/>
      <c r="V455" s="18"/>
      <c r="W455" s="18"/>
      <c r="X455" s="18"/>
    </row>
    <row r="456" spans="1:24" s="19" customFormat="1" ht="38.25" outlineLevel="1" x14ac:dyDescent="0.2">
      <c r="A456" s="376" t="s">
        <v>646</v>
      </c>
      <c r="B456" s="587" t="s">
        <v>213</v>
      </c>
      <c r="C456" s="341" t="s">
        <v>566</v>
      </c>
      <c r="D456" s="378" t="s">
        <v>1751</v>
      </c>
      <c r="E456" s="236" t="s">
        <v>1429</v>
      </c>
      <c r="F456" s="344">
        <v>17</v>
      </c>
      <c r="G456" s="236">
        <f>Composições!G1155</f>
        <v>0</v>
      </c>
      <c r="H456" s="304">
        <f t="shared" si="95"/>
        <v>0</v>
      </c>
      <c r="I456" s="304">
        <f t="shared" si="98"/>
        <v>0</v>
      </c>
      <c r="J456" s="356" t="e">
        <f t="shared" si="97"/>
        <v>#DIV/0!</v>
      </c>
      <c r="K456" s="18"/>
      <c r="L456" s="18"/>
      <c r="M456" s="18"/>
      <c r="N456" s="18"/>
      <c r="O456" s="18"/>
      <c r="P456" s="18"/>
      <c r="Q456" s="18"/>
      <c r="R456" s="18"/>
      <c r="S456" s="18"/>
      <c r="T456" s="18"/>
      <c r="U456" s="18"/>
      <c r="V456" s="18"/>
      <c r="W456" s="18"/>
      <c r="X456" s="18"/>
    </row>
    <row r="457" spans="1:24" s="19" customFormat="1" ht="38.25" outlineLevel="1" x14ac:dyDescent="0.2">
      <c r="A457" s="376" t="s">
        <v>647</v>
      </c>
      <c r="B457" s="587" t="s">
        <v>117</v>
      </c>
      <c r="C457" s="341" t="s">
        <v>567</v>
      </c>
      <c r="D457" s="378" t="s">
        <v>568</v>
      </c>
      <c r="E457" s="236" t="s">
        <v>14</v>
      </c>
      <c r="F457" s="344">
        <v>10</v>
      </c>
      <c r="G457" s="674"/>
      <c r="H457" s="304">
        <f t="shared" si="95"/>
        <v>0</v>
      </c>
      <c r="I457" s="304">
        <f t="shared" si="98"/>
        <v>0</v>
      </c>
      <c r="J457" s="356" t="e">
        <f t="shared" si="97"/>
        <v>#DIV/0!</v>
      </c>
      <c r="K457" s="18"/>
      <c r="L457" s="18"/>
      <c r="M457" s="18"/>
      <c r="N457" s="18"/>
      <c r="O457" s="18"/>
      <c r="P457" s="18"/>
      <c r="Q457" s="18"/>
      <c r="R457" s="18"/>
      <c r="S457" s="18"/>
      <c r="T457" s="18"/>
      <c r="U457" s="18"/>
      <c r="V457" s="18"/>
      <c r="W457" s="18"/>
      <c r="X457" s="18"/>
    </row>
    <row r="458" spans="1:24" s="19" customFormat="1" ht="38.25" outlineLevel="1" x14ac:dyDescent="0.2">
      <c r="A458" s="376" t="s">
        <v>648</v>
      </c>
      <c r="B458" s="587" t="s">
        <v>117</v>
      </c>
      <c r="C458" s="341" t="s">
        <v>570</v>
      </c>
      <c r="D458" s="378" t="s">
        <v>571</v>
      </c>
      <c r="E458" s="236" t="s">
        <v>14</v>
      </c>
      <c r="F458" s="344">
        <v>7</v>
      </c>
      <c r="G458" s="674"/>
      <c r="H458" s="304">
        <f t="shared" si="95"/>
        <v>0</v>
      </c>
      <c r="I458" s="304">
        <f t="shared" si="98"/>
        <v>0</v>
      </c>
      <c r="J458" s="356" t="e">
        <f t="shared" si="97"/>
        <v>#DIV/0!</v>
      </c>
      <c r="K458" s="18"/>
      <c r="L458" s="18"/>
      <c r="M458" s="18"/>
      <c r="N458" s="18"/>
      <c r="O458" s="18"/>
      <c r="P458" s="18"/>
      <c r="Q458" s="18"/>
      <c r="R458" s="18"/>
      <c r="S458" s="18"/>
      <c r="T458" s="18"/>
      <c r="U458" s="18"/>
      <c r="V458" s="18"/>
      <c r="W458" s="18"/>
      <c r="X458" s="18"/>
    </row>
    <row r="459" spans="1:24" s="19" customFormat="1" ht="38.25" outlineLevel="1" x14ac:dyDescent="0.2">
      <c r="A459" s="376" t="s">
        <v>649</v>
      </c>
      <c r="B459" s="587" t="s">
        <v>213</v>
      </c>
      <c r="C459" s="341" t="s">
        <v>569</v>
      </c>
      <c r="D459" s="378" t="s">
        <v>1752</v>
      </c>
      <c r="E459" s="236" t="s">
        <v>1429</v>
      </c>
      <c r="F459" s="344">
        <v>12</v>
      </c>
      <c r="G459" s="236">
        <f>Composições!G1165</f>
        <v>0</v>
      </c>
      <c r="H459" s="304">
        <f t="shared" si="95"/>
        <v>0</v>
      </c>
      <c r="I459" s="304">
        <f t="shared" si="98"/>
        <v>0</v>
      </c>
      <c r="J459" s="356" t="e">
        <f t="shared" si="97"/>
        <v>#DIV/0!</v>
      </c>
      <c r="K459" s="18"/>
      <c r="L459" s="18"/>
      <c r="M459" s="18"/>
      <c r="N459" s="18"/>
      <c r="O459" s="18"/>
      <c r="P459" s="18"/>
      <c r="Q459" s="18"/>
      <c r="R459" s="18"/>
      <c r="S459" s="18"/>
      <c r="T459" s="18"/>
      <c r="U459" s="18"/>
      <c r="V459" s="18"/>
      <c r="W459" s="18"/>
      <c r="X459" s="18"/>
    </row>
    <row r="460" spans="1:24" s="19" customFormat="1" ht="38.25" outlineLevel="1" x14ac:dyDescent="0.2">
      <c r="A460" s="376" t="s">
        <v>650</v>
      </c>
      <c r="B460" s="587" t="s">
        <v>117</v>
      </c>
      <c r="C460" s="341" t="s">
        <v>587</v>
      </c>
      <c r="D460" s="378" t="s">
        <v>588</v>
      </c>
      <c r="E460" s="236" t="s">
        <v>14</v>
      </c>
      <c r="F460" s="344">
        <v>6</v>
      </c>
      <c r="G460" s="674"/>
      <c r="H460" s="304">
        <f t="shared" si="95"/>
        <v>0</v>
      </c>
      <c r="I460" s="304">
        <f t="shared" si="98"/>
        <v>0</v>
      </c>
      <c r="J460" s="356" t="e">
        <f t="shared" si="97"/>
        <v>#DIV/0!</v>
      </c>
      <c r="K460" s="18"/>
      <c r="L460" s="18"/>
      <c r="M460" s="18"/>
      <c r="N460" s="18"/>
      <c r="O460" s="18"/>
      <c r="P460" s="18"/>
      <c r="Q460" s="18"/>
      <c r="R460" s="18"/>
      <c r="S460" s="18"/>
      <c r="T460" s="18"/>
      <c r="U460" s="18"/>
      <c r="V460" s="18"/>
      <c r="W460" s="18"/>
      <c r="X460" s="18"/>
    </row>
    <row r="461" spans="1:24" s="19" customFormat="1" ht="38.25" outlineLevel="1" x14ac:dyDescent="0.2">
      <c r="A461" s="376" t="s">
        <v>651</v>
      </c>
      <c r="B461" s="587" t="s">
        <v>117</v>
      </c>
      <c r="C461" s="341" t="s">
        <v>1753</v>
      </c>
      <c r="D461" s="378" t="s">
        <v>1754</v>
      </c>
      <c r="E461" s="236" t="s">
        <v>14</v>
      </c>
      <c r="F461" s="344">
        <v>67</v>
      </c>
      <c r="G461" s="674"/>
      <c r="H461" s="304">
        <f t="shared" si="95"/>
        <v>0</v>
      </c>
      <c r="I461" s="304">
        <f t="shared" si="98"/>
        <v>0</v>
      </c>
      <c r="J461" s="356" t="e">
        <f t="shared" si="97"/>
        <v>#DIV/0!</v>
      </c>
      <c r="K461" s="18"/>
      <c r="L461" s="18"/>
      <c r="M461" s="18"/>
      <c r="N461" s="18"/>
      <c r="O461" s="18"/>
      <c r="P461" s="18"/>
      <c r="Q461" s="18"/>
      <c r="R461" s="18"/>
      <c r="S461" s="18"/>
      <c r="T461" s="18"/>
      <c r="U461" s="18"/>
      <c r="V461" s="18"/>
      <c r="W461" s="18"/>
      <c r="X461" s="18"/>
    </row>
    <row r="462" spans="1:24" s="19" customFormat="1" ht="38.25" outlineLevel="1" x14ac:dyDescent="0.2">
      <c r="A462" s="376" t="s">
        <v>652</v>
      </c>
      <c r="B462" s="587" t="s">
        <v>117</v>
      </c>
      <c r="C462" s="341" t="s">
        <v>564</v>
      </c>
      <c r="D462" s="378" t="s">
        <v>565</v>
      </c>
      <c r="E462" s="236" t="s">
        <v>14</v>
      </c>
      <c r="F462" s="344">
        <v>59</v>
      </c>
      <c r="G462" s="674"/>
      <c r="H462" s="304">
        <f t="shared" si="95"/>
        <v>0</v>
      </c>
      <c r="I462" s="304">
        <f t="shared" si="98"/>
        <v>0</v>
      </c>
      <c r="J462" s="356" t="e">
        <f t="shared" si="97"/>
        <v>#DIV/0!</v>
      </c>
      <c r="K462" s="18"/>
      <c r="L462" s="18"/>
      <c r="M462" s="18"/>
      <c r="N462" s="18"/>
      <c r="O462" s="18"/>
      <c r="P462" s="18"/>
      <c r="Q462" s="18"/>
      <c r="R462" s="18"/>
      <c r="S462" s="18"/>
      <c r="T462" s="18"/>
      <c r="U462" s="18"/>
      <c r="V462" s="18"/>
      <c r="W462" s="18"/>
      <c r="X462" s="18"/>
    </row>
    <row r="463" spans="1:24" s="19" customFormat="1" ht="38.25" outlineLevel="1" x14ac:dyDescent="0.2">
      <c r="A463" s="376" t="s">
        <v>653</v>
      </c>
      <c r="B463" s="587" t="s">
        <v>117</v>
      </c>
      <c r="C463" s="341" t="s">
        <v>572</v>
      </c>
      <c r="D463" s="378" t="s">
        <v>573</v>
      </c>
      <c r="E463" s="236" t="s">
        <v>14</v>
      </c>
      <c r="F463" s="344">
        <v>2</v>
      </c>
      <c r="G463" s="674"/>
      <c r="H463" s="304">
        <f t="shared" si="95"/>
        <v>0</v>
      </c>
      <c r="I463" s="304">
        <f t="shared" si="98"/>
        <v>0</v>
      </c>
      <c r="J463" s="356" t="e">
        <f t="shared" si="97"/>
        <v>#DIV/0!</v>
      </c>
      <c r="K463" s="18"/>
      <c r="L463" s="18"/>
      <c r="M463" s="18"/>
      <c r="N463" s="18"/>
      <c r="O463" s="18"/>
      <c r="P463" s="18"/>
      <c r="Q463" s="18"/>
      <c r="R463" s="18"/>
      <c r="S463" s="18"/>
      <c r="T463" s="18"/>
      <c r="U463" s="18"/>
      <c r="V463" s="18"/>
      <c r="W463" s="18"/>
      <c r="X463" s="18"/>
    </row>
    <row r="464" spans="1:24" s="19" customFormat="1" ht="38.25" outlineLevel="1" x14ac:dyDescent="0.2">
      <c r="A464" s="376" t="s">
        <v>654</v>
      </c>
      <c r="B464" s="587" t="s">
        <v>117</v>
      </c>
      <c r="C464" s="341" t="s">
        <v>1755</v>
      </c>
      <c r="D464" s="378" t="s">
        <v>1756</v>
      </c>
      <c r="E464" s="236" t="s">
        <v>14</v>
      </c>
      <c r="F464" s="344">
        <v>7</v>
      </c>
      <c r="G464" s="674"/>
      <c r="H464" s="304">
        <f t="shared" si="95"/>
        <v>0</v>
      </c>
      <c r="I464" s="304">
        <f t="shared" si="98"/>
        <v>0</v>
      </c>
      <c r="J464" s="356" t="e">
        <f t="shared" si="97"/>
        <v>#DIV/0!</v>
      </c>
      <c r="K464" s="18"/>
      <c r="L464" s="18"/>
      <c r="M464" s="18"/>
      <c r="N464" s="18"/>
      <c r="O464" s="18"/>
      <c r="P464" s="18"/>
      <c r="Q464" s="18"/>
      <c r="R464" s="18"/>
      <c r="S464" s="18"/>
      <c r="T464" s="18"/>
      <c r="U464" s="18"/>
      <c r="V464" s="18"/>
      <c r="W464" s="18"/>
      <c r="X464" s="18"/>
    </row>
    <row r="465" spans="1:24" s="19" customFormat="1" ht="38.25" outlineLevel="1" x14ac:dyDescent="0.2">
      <c r="A465" s="376" t="s">
        <v>655</v>
      </c>
      <c r="B465" s="587" t="s">
        <v>117</v>
      </c>
      <c r="C465" s="341" t="s">
        <v>1757</v>
      </c>
      <c r="D465" s="378" t="s">
        <v>1758</v>
      </c>
      <c r="E465" s="236" t="s">
        <v>14</v>
      </c>
      <c r="F465" s="344">
        <v>19</v>
      </c>
      <c r="G465" s="674"/>
      <c r="H465" s="304">
        <f t="shared" si="95"/>
        <v>0</v>
      </c>
      <c r="I465" s="304">
        <f t="shared" si="98"/>
        <v>0</v>
      </c>
      <c r="J465" s="356" t="e">
        <f t="shared" si="97"/>
        <v>#DIV/0!</v>
      </c>
      <c r="K465" s="18"/>
      <c r="L465" s="18"/>
      <c r="M465" s="18"/>
      <c r="N465" s="18"/>
      <c r="O465" s="18"/>
      <c r="P465" s="18"/>
      <c r="Q465" s="18"/>
      <c r="R465" s="18"/>
      <c r="S465" s="18"/>
      <c r="T465" s="18"/>
      <c r="U465" s="18"/>
      <c r="V465" s="18"/>
      <c r="W465" s="18"/>
      <c r="X465" s="18"/>
    </row>
    <row r="466" spans="1:24" s="19" customFormat="1" ht="38.25" outlineLevel="1" x14ac:dyDescent="0.2">
      <c r="A466" s="376" t="s">
        <v>656</v>
      </c>
      <c r="B466" s="587" t="s">
        <v>117</v>
      </c>
      <c r="C466" s="341" t="s">
        <v>1759</v>
      </c>
      <c r="D466" s="378" t="s">
        <v>1760</v>
      </c>
      <c r="E466" s="236" t="s">
        <v>14</v>
      </c>
      <c r="F466" s="344">
        <v>29</v>
      </c>
      <c r="G466" s="674"/>
      <c r="H466" s="304">
        <f t="shared" si="95"/>
        <v>0</v>
      </c>
      <c r="I466" s="304">
        <f t="shared" si="98"/>
        <v>0</v>
      </c>
      <c r="J466" s="356" t="e">
        <f t="shared" si="97"/>
        <v>#DIV/0!</v>
      </c>
      <c r="K466" s="18"/>
      <c r="L466" s="18"/>
      <c r="M466" s="18"/>
      <c r="N466" s="18"/>
      <c r="O466" s="18"/>
      <c r="P466" s="18"/>
      <c r="Q466" s="18"/>
      <c r="R466" s="18"/>
      <c r="S466" s="18"/>
      <c r="T466" s="18"/>
      <c r="U466" s="18"/>
      <c r="V466" s="18"/>
      <c r="W466" s="18"/>
      <c r="X466" s="18"/>
    </row>
    <row r="467" spans="1:24" ht="12.75" outlineLevel="1" x14ac:dyDescent="0.2">
      <c r="A467" s="376" t="s">
        <v>657</v>
      </c>
      <c r="B467" s="341" t="s">
        <v>213</v>
      </c>
      <c r="C467" s="587" t="s">
        <v>1761</v>
      </c>
      <c r="D467" s="378" t="s">
        <v>1762</v>
      </c>
      <c r="E467" s="236" t="s">
        <v>1429</v>
      </c>
      <c r="F467" s="344">
        <v>2</v>
      </c>
      <c r="G467" s="236">
        <f>Composições!G1175</f>
        <v>0</v>
      </c>
      <c r="H467" s="304">
        <f t="shared" si="95"/>
        <v>0</v>
      </c>
      <c r="I467" s="304">
        <f t="shared" si="98"/>
        <v>0</v>
      </c>
      <c r="J467" s="356" t="e">
        <f t="shared" si="97"/>
        <v>#DIV/0!</v>
      </c>
      <c r="K467" s="2"/>
      <c r="L467" s="2"/>
      <c r="M467" s="2"/>
      <c r="N467" s="2"/>
      <c r="O467" s="2"/>
      <c r="P467" s="2"/>
      <c r="Q467" s="2"/>
      <c r="R467" s="2"/>
      <c r="S467" s="2"/>
      <c r="T467" s="2"/>
      <c r="U467" s="2"/>
      <c r="V467" s="2"/>
      <c r="W467" s="2"/>
      <c r="X467" s="2"/>
    </row>
    <row r="468" spans="1:24" ht="38.25" outlineLevel="1" x14ac:dyDescent="0.2">
      <c r="A468" s="376" t="s">
        <v>658</v>
      </c>
      <c r="B468" s="341" t="s">
        <v>117</v>
      </c>
      <c r="C468" s="587" t="s">
        <v>538</v>
      </c>
      <c r="D468" s="378" t="s">
        <v>539</v>
      </c>
      <c r="E468" s="236" t="s">
        <v>14</v>
      </c>
      <c r="F468" s="344">
        <v>9</v>
      </c>
      <c r="G468" s="674"/>
      <c r="H468" s="304">
        <f t="shared" si="95"/>
        <v>0</v>
      </c>
      <c r="I468" s="304">
        <f t="shared" si="98"/>
        <v>0</v>
      </c>
      <c r="J468" s="356" t="e">
        <f t="shared" si="97"/>
        <v>#DIV/0!</v>
      </c>
      <c r="K468" s="2"/>
      <c r="L468" s="2"/>
      <c r="M468" s="2"/>
      <c r="N468" s="2"/>
      <c r="O468" s="2"/>
      <c r="P468" s="2"/>
      <c r="Q468" s="2"/>
      <c r="R468" s="2"/>
      <c r="S468" s="2"/>
      <c r="T468" s="2"/>
      <c r="U468" s="2"/>
      <c r="V468" s="2"/>
      <c r="W468" s="2"/>
      <c r="X468" s="2"/>
    </row>
    <row r="469" spans="1:24" ht="38.25" outlineLevel="1" x14ac:dyDescent="0.2">
      <c r="A469" s="376" t="s">
        <v>659</v>
      </c>
      <c r="B469" s="341" t="s">
        <v>117</v>
      </c>
      <c r="C469" s="587" t="s">
        <v>1763</v>
      </c>
      <c r="D469" s="378" t="s">
        <v>1764</v>
      </c>
      <c r="E469" s="236" t="s">
        <v>14</v>
      </c>
      <c r="F469" s="344">
        <v>7</v>
      </c>
      <c r="G469" s="674"/>
      <c r="H469" s="304">
        <f t="shared" si="95"/>
        <v>0</v>
      </c>
      <c r="I469" s="304">
        <f t="shared" si="98"/>
        <v>0</v>
      </c>
      <c r="J469" s="356" t="e">
        <f t="shared" si="97"/>
        <v>#DIV/0!</v>
      </c>
      <c r="K469" s="2"/>
      <c r="L469" s="2"/>
      <c r="M469" s="2"/>
      <c r="N469" s="2"/>
      <c r="O469" s="2"/>
      <c r="P469" s="2"/>
      <c r="Q469" s="2"/>
      <c r="R469" s="2"/>
      <c r="S469" s="2"/>
      <c r="T469" s="2"/>
      <c r="U469" s="2"/>
      <c r="V469" s="2"/>
      <c r="W469" s="2"/>
      <c r="X469" s="2"/>
    </row>
    <row r="470" spans="1:24" ht="12.75" outlineLevel="1" x14ac:dyDescent="0.2">
      <c r="A470" s="588" t="s">
        <v>463</v>
      </c>
      <c r="B470" s="589"/>
      <c r="C470" s="590"/>
      <c r="D470" s="591" t="s">
        <v>1245</v>
      </c>
      <c r="E470" s="592">
        <f>SUM(I471:I473)</f>
        <v>0</v>
      </c>
      <c r="F470" s="589"/>
      <c r="G470" s="589"/>
      <c r="H470" s="589"/>
      <c r="I470" s="589"/>
      <c r="J470" s="593" t="e">
        <f t="shared" si="97"/>
        <v>#DIV/0!</v>
      </c>
      <c r="K470" s="2"/>
      <c r="L470" s="2"/>
      <c r="M470" s="2"/>
      <c r="N470" s="2"/>
      <c r="O470" s="2"/>
      <c r="P470" s="2"/>
      <c r="Q470" s="2"/>
      <c r="R470" s="2"/>
      <c r="S470" s="2"/>
      <c r="T470" s="2"/>
      <c r="U470" s="2"/>
      <c r="V470" s="2"/>
      <c r="W470" s="2"/>
      <c r="X470" s="2"/>
    </row>
    <row r="471" spans="1:24" ht="38.25" outlineLevel="1" x14ac:dyDescent="0.2">
      <c r="A471" s="376" t="s">
        <v>464</v>
      </c>
      <c r="B471" s="341" t="s">
        <v>117</v>
      </c>
      <c r="C471" s="587" t="s">
        <v>589</v>
      </c>
      <c r="D471" s="378" t="s">
        <v>590</v>
      </c>
      <c r="E471" s="236" t="s">
        <v>14</v>
      </c>
      <c r="F471" s="344">
        <v>1</v>
      </c>
      <c r="G471" s="674"/>
      <c r="H471" s="304">
        <f>ROUND(G471*(1+$F$780),2)</f>
        <v>0</v>
      </c>
      <c r="I471" s="304">
        <f t="shared" ref="I471" si="99">ROUND(H471*F471,2)</f>
        <v>0</v>
      </c>
      <c r="J471" s="457" t="e">
        <f t="shared" si="97"/>
        <v>#DIV/0!</v>
      </c>
      <c r="K471" s="2"/>
      <c r="L471" s="2"/>
      <c r="M471" s="2"/>
      <c r="N471" s="2"/>
      <c r="O471" s="2"/>
      <c r="P471" s="2"/>
      <c r="Q471" s="2"/>
      <c r="R471" s="2"/>
      <c r="S471" s="2"/>
      <c r="T471" s="2"/>
      <c r="U471" s="2"/>
      <c r="V471" s="2"/>
      <c r="W471" s="2"/>
      <c r="X471" s="2"/>
    </row>
    <row r="472" spans="1:24" ht="38.25" outlineLevel="1" x14ac:dyDescent="0.2">
      <c r="A472" s="376" t="s">
        <v>660</v>
      </c>
      <c r="B472" s="341" t="s">
        <v>117</v>
      </c>
      <c r="C472" s="587" t="s">
        <v>591</v>
      </c>
      <c r="D472" s="378" t="s">
        <v>592</v>
      </c>
      <c r="E472" s="236" t="s">
        <v>14</v>
      </c>
      <c r="F472" s="344">
        <v>2</v>
      </c>
      <c r="G472" s="674"/>
      <c r="H472" s="304">
        <f>ROUND(G472*(1+$F$780),2)</f>
        <v>0</v>
      </c>
      <c r="I472" s="304">
        <f t="shared" ref="I472:I473" si="100">ROUND(H472*F472,2)</f>
        <v>0</v>
      </c>
      <c r="J472" s="457" t="e">
        <f t="shared" si="97"/>
        <v>#DIV/0!</v>
      </c>
      <c r="K472" s="2"/>
      <c r="L472" s="2"/>
      <c r="M472" s="2"/>
      <c r="N472" s="2"/>
      <c r="O472" s="2"/>
      <c r="P472" s="2"/>
      <c r="Q472" s="2"/>
      <c r="R472" s="2"/>
      <c r="S472" s="2"/>
      <c r="T472" s="2"/>
      <c r="U472" s="2"/>
      <c r="V472" s="2"/>
      <c r="W472" s="2"/>
      <c r="X472" s="2"/>
    </row>
    <row r="473" spans="1:24" ht="38.25" outlineLevel="1" x14ac:dyDescent="0.2">
      <c r="A473" s="376" t="s">
        <v>661</v>
      </c>
      <c r="B473" s="341" t="s">
        <v>117</v>
      </c>
      <c r="C473" s="587" t="s">
        <v>593</v>
      </c>
      <c r="D473" s="378" t="s">
        <v>594</v>
      </c>
      <c r="E473" s="238" t="s">
        <v>14</v>
      </c>
      <c r="F473" s="344">
        <v>1</v>
      </c>
      <c r="G473" s="674"/>
      <c r="H473" s="304">
        <f>ROUND(G473*(1+$F$780),2)</f>
        <v>0</v>
      </c>
      <c r="I473" s="304">
        <f t="shared" si="100"/>
        <v>0</v>
      </c>
      <c r="J473" s="457" t="e">
        <f t="shared" si="97"/>
        <v>#DIV/0!</v>
      </c>
      <c r="K473" s="2"/>
      <c r="L473" s="2"/>
      <c r="M473" s="2"/>
      <c r="N473" s="2"/>
      <c r="O473" s="2"/>
      <c r="P473" s="2"/>
      <c r="Q473" s="2"/>
      <c r="R473" s="2"/>
      <c r="S473" s="2"/>
      <c r="T473" s="2"/>
      <c r="U473" s="2"/>
      <c r="V473" s="2"/>
      <c r="W473" s="2"/>
      <c r="X473" s="2"/>
    </row>
    <row r="474" spans="1:24" ht="12.75" outlineLevel="1" x14ac:dyDescent="0.2">
      <c r="A474" s="588" t="s">
        <v>465</v>
      </c>
      <c r="B474" s="589"/>
      <c r="C474" s="590"/>
      <c r="D474" s="591" t="s">
        <v>595</v>
      </c>
      <c r="E474" s="298">
        <f>SUM(I475:I491)</f>
        <v>0</v>
      </c>
      <c r="F474" s="589"/>
      <c r="G474" s="589"/>
      <c r="H474" s="589"/>
      <c r="I474" s="589"/>
      <c r="J474" s="593" t="e">
        <f t="shared" si="97"/>
        <v>#DIV/0!</v>
      </c>
      <c r="K474" s="2"/>
      <c r="L474" s="2"/>
      <c r="M474" s="2"/>
      <c r="N474" s="2"/>
      <c r="O474" s="2"/>
      <c r="P474" s="2"/>
      <c r="Q474" s="2"/>
      <c r="R474" s="2"/>
      <c r="S474" s="2"/>
      <c r="T474" s="2"/>
      <c r="U474" s="2"/>
      <c r="V474" s="2"/>
      <c r="W474" s="2"/>
      <c r="X474" s="2"/>
    </row>
    <row r="475" spans="1:24" ht="38.25" outlineLevel="1" x14ac:dyDescent="0.2">
      <c r="A475" s="376" t="s">
        <v>466</v>
      </c>
      <c r="B475" s="341" t="s">
        <v>117</v>
      </c>
      <c r="C475" s="587" t="s">
        <v>546</v>
      </c>
      <c r="D475" s="378" t="s">
        <v>547</v>
      </c>
      <c r="E475" s="236" t="s">
        <v>128</v>
      </c>
      <c r="F475" s="366">
        <v>245.8</v>
      </c>
      <c r="G475" s="674"/>
      <c r="H475" s="304">
        <f t="shared" ref="H475:H491" si="101">ROUND(G475*(1+$F$780),2)</f>
        <v>0</v>
      </c>
      <c r="I475" s="304">
        <f t="shared" ref="I475" si="102">ROUND(H475*F475,2)</f>
        <v>0</v>
      </c>
      <c r="J475" s="594" t="e">
        <f t="shared" si="97"/>
        <v>#DIV/0!</v>
      </c>
      <c r="K475" s="2"/>
      <c r="L475" s="2"/>
      <c r="M475" s="2"/>
      <c r="N475" s="2"/>
      <c r="O475" s="2"/>
      <c r="P475" s="2"/>
      <c r="Q475" s="2"/>
      <c r="R475" s="2"/>
      <c r="S475" s="2"/>
      <c r="T475" s="2"/>
      <c r="U475" s="2"/>
      <c r="V475" s="2"/>
      <c r="W475" s="2"/>
      <c r="X475" s="2"/>
    </row>
    <row r="476" spans="1:24" ht="25.5" outlineLevel="1" x14ac:dyDescent="0.2">
      <c r="A476" s="376" t="s">
        <v>467</v>
      </c>
      <c r="B476" s="341" t="s">
        <v>117</v>
      </c>
      <c r="C476" s="587" t="s">
        <v>1765</v>
      </c>
      <c r="D476" s="378" t="s">
        <v>1766</v>
      </c>
      <c r="E476" s="236" t="s">
        <v>128</v>
      </c>
      <c r="F476" s="366">
        <v>83.8</v>
      </c>
      <c r="G476" s="674"/>
      <c r="H476" s="304">
        <f t="shared" si="101"/>
        <v>0</v>
      </c>
      <c r="I476" s="304">
        <f t="shared" ref="I476:I491" si="103">ROUND(H476*F476,2)</f>
        <v>0</v>
      </c>
      <c r="J476" s="594" t="e">
        <f t="shared" si="97"/>
        <v>#DIV/0!</v>
      </c>
      <c r="K476" s="2"/>
      <c r="L476" s="2"/>
      <c r="M476" s="2"/>
      <c r="N476" s="2"/>
      <c r="O476" s="2"/>
      <c r="P476" s="2"/>
      <c r="Q476" s="2"/>
      <c r="R476" s="2"/>
      <c r="S476" s="2"/>
      <c r="T476" s="2"/>
      <c r="U476" s="2"/>
      <c r="V476" s="2"/>
      <c r="W476" s="2"/>
      <c r="X476" s="2"/>
    </row>
    <row r="477" spans="1:24" ht="38.25" outlineLevel="1" x14ac:dyDescent="0.2">
      <c r="A477" s="376" t="s">
        <v>468</v>
      </c>
      <c r="B477" s="341" t="s">
        <v>117</v>
      </c>
      <c r="C477" s="587" t="s">
        <v>552</v>
      </c>
      <c r="D477" s="378" t="s">
        <v>553</v>
      </c>
      <c r="E477" s="236" t="s">
        <v>14</v>
      </c>
      <c r="F477" s="366">
        <v>22</v>
      </c>
      <c r="G477" s="674"/>
      <c r="H477" s="304">
        <f t="shared" si="101"/>
        <v>0</v>
      </c>
      <c r="I477" s="304">
        <f t="shared" si="103"/>
        <v>0</v>
      </c>
      <c r="J477" s="594" t="e">
        <f t="shared" si="97"/>
        <v>#DIV/0!</v>
      </c>
      <c r="K477" s="2"/>
      <c r="L477" s="2"/>
      <c r="M477" s="2"/>
      <c r="N477" s="2"/>
      <c r="O477" s="2"/>
      <c r="P477" s="2"/>
      <c r="Q477" s="2"/>
      <c r="R477" s="2"/>
      <c r="S477" s="2"/>
      <c r="T477" s="2"/>
      <c r="U477" s="2"/>
      <c r="V477" s="2"/>
      <c r="W477" s="2"/>
      <c r="X477" s="2"/>
    </row>
    <row r="478" spans="1:24" ht="38.25" outlineLevel="1" x14ac:dyDescent="0.2">
      <c r="A478" s="376" t="s">
        <v>469</v>
      </c>
      <c r="B478" s="341" t="s">
        <v>117</v>
      </c>
      <c r="C478" s="587" t="s">
        <v>554</v>
      </c>
      <c r="D478" s="378" t="s">
        <v>555</v>
      </c>
      <c r="E478" s="236" t="s">
        <v>14</v>
      </c>
      <c r="F478" s="366">
        <v>6</v>
      </c>
      <c r="G478" s="674"/>
      <c r="H478" s="304">
        <f t="shared" si="101"/>
        <v>0</v>
      </c>
      <c r="I478" s="304">
        <f t="shared" si="103"/>
        <v>0</v>
      </c>
      <c r="J478" s="594" t="e">
        <f t="shared" si="97"/>
        <v>#DIV/0!</v>
      </c>
      <c r="K478" s="2"/>
      <c r="L478" s="2"/>
      <c r="M478" s="2"/>
      <c r="N478" s="2"/>
      <c r="O478" s="2"/>
      <c r="P478" s="2"/>
      <c r="Q478" s="2"/>
      <c r="R478" s="2"/>
      <c r="S478" s="2"/>
      <c r="T478" s="2"/>
      <c r="U478" s="2"/>
      <c r="V478" s="2"/>
      <c r="W478" s="2"/>
      <c r="X478" s="2"/>
    </row>
    <row r="479" spans="1:24" ht="38.25" outlineLevel="1" x14ac:dyDescent="0.2">
      <c r="A479" s="376" t="s">
        <v>470</v>
      </c>
      <c r="B479" s="341" t="s">
        <v>117</v>
      </c>
      <c r="C479" s="587" t="s">
        <v>562</v>
      </c>
      <c r="D479" s="378" t="s">
        <v>563</v>
      </c>
      <c r="E479" s="236" t="s">
        <v>14</v>
      </c>
      <c r="F479" s="366">
        <v>132</v>
      </c>
      <c r="G479" s="674"/>
      <c r="H479" s="304">
        <f t="shared" si="101"/>
        <v>0</v>
      </c>
      <c r="I479" s="304">
        <f t="shared" si="103"/>
        <v>0</v>
      </c>
      <c r="J479" s="594" t="e">
        <f t="shared" si="97"/>
        <v>#DIV/0!</v>
      </c>
      <c r="K479" s="2"/>
      <c r="L479" s="2"/>
      <c r="M479" s="2"/>
      <c r="N479" s="2"/>
      <c r="O479" s="2"/>
      <c r="P479" s="2"/>
      <c r="Q479" s="2"/>
      <c r="R479" s="2"/>
      <c r="S479" s="2"/>
      <c r="T479" s="2"/>
      <c r="U479" s="2"/>
      <c r="V479" s="2"/>
      <c r="W479" s="2"/>
      <c r="X479" s="2"/>
    </row>
    <row r="480" spans="1:24" ht="38.25" outlineLevel="1" x14ac:dyDescent="0.2">
      <c r="A480" s="376" t="s">
        <v>662</v>
      </c>
      <c r="B480" s="341" t="s">
        <v>117</v>
      </c>
      <c r="C480" s="587" t="s">
        <v>560</v>
      </c>
      <c r="D480" s="378" t="s">
        <v>561</v>
      </c>
      <c r="E480" s="236" t="s">
        <v>14</v>
      </c>
      <c r="F480" s="366">
        <v>20</v>
      </c>
      <c r="G480" s="674"/>
      <c r="H480" s="304">
        <f t="shared" si="101"/>
        <v>0</v>
      </c>
      <c r="I480" s="304">
        <f t="shared" si="103"/>
        <v>0</v>
      </c>
      <c r="J480" s="594" t="e">
        <f t="shared" si="97"/>
        <v>#DIV/0!</v>
      </c>
      <c r="K480" s="2"/>
      <c r="L480" s="2"/>
      <c r="M480" s="2"/>
      <c r="N480" s="2"/>
      <c r="O480" s="2"/>
      <c r="P480" s="2"/>
      <c r="Q480" s="2"/>
      <c r="R480" s="2"/>
      <c r="S480" s="2"/>
      <c r="T480" s="2"/>
      <c r="U480" s="2"/>
      <c r="V480" s="2"/>
      <c r="W480" s="2"/>
      <c r="X480" s="2"/>
    </row>
    <row r="481" spans="1:24" ht="25.5" outlineLevel="1" x14ac:dyDescent="0.2">
      <c r="A481" s="376" t="s">
        <v>663</v>
      </c>
      <c r="B481" s="341" t="s">
        <v>213</v>
      </c>
      <c r="C481" s="587" t="s">
        <v>1767</v>
      </c>
      <c r="D481" s="378" t="s">
        <v>1768</v>
      </c>
      <c r="E481" s="236" t="s">
        <v>1251</v>
      </c>
      <c r="F481" s="366">
        <v>3</v>
      </c>
      <c r="G481" s="236">
        <f>Composições!G1186</f>
        <v>0</v>
      </c>
      <c r="H481" s="304">
        <f t="shared" si="101"/>
        <v>0</v>
      </c>
      <c r="I481" s="304">
        <f t="shared" si="103"/>
        <v>0</v>
      </c>
      <c r="J481" s="594" t="e">
        <f t="shared" si="97"/>
        <v>#DIV/0!</v>
      </c>
      <c r="K481" s="2"/>
      <c r="L481" s="2"/>
      <c r="M481" s="2"/>
      <c r="N481" s="2"/>
      <c r="O481" s="2"/>
      <c r="P481" s="2"/>
      <c r="Q481" s="2"/>
      <c r="R481" s="2"/>
      <c r="S481" s="2"/>
      <c r="T481" s="2"/>
      <c r="U481" s="2"/>
      <c r="V481" s="2"/>
      <c r="W481" s="2"/>
      <c r="X481" s="2"/>
    </row>
    <row r="482" spans="1:24" ht="38.25" outlineLevel="1" x14ac:dyDescent="0.2">
      <c r="A482" s="376" t="s">
        <v>664</v>
      </c>
      <c r="B482" s="341" t="s">
        <v>213</v>
      </c>
      <c r="C482" s="587" t="s">
        <v>1769</v>
      </c>
      <c r="D482" s="378" t="s">
        <v>1770</v>
      </c>
      <c r="E482" s="236" t="s">
        <v>1429</v>
      </c>
      <c r="F482" s="366">
        <v>2</v>
      </c>
      <c r="G482" s="236">
        <f>Composições!G1196</f>
        <v>0</v>
      </c>
      <c r="H482" s="304">
        <f t="shared" si="101"/>
        <v>0</v>
      </c>
      <c r="I482" s="304">
        <f t="shared" si="103"/>
        <v>0</v>
      </c>
      <c r="J482" s="594" t="e">
        <f t="shared" si="97"/>
        <v>#DIV/0!</v>
      </c>
      <c r="K482" s="2"/>
      <c r="L482" s="2"/>
      <c r="M482" s="2"/>
      <c r="N482" s="2"/>
      <c r="O482" s="2"/>
      <c r="P482" s="2"/>
      <c r="Q482" s="2"/>
      <c r="R482" s="2"/>
      <c r="S482" s="2"/>
      <c r="T482" s="2"/>
      <c r="U482" s="2"/>
      <c r="V482" s="2"/>
      <c r="W482" s="2"/>
      <c r="X482" s="2"/>
    </row>
    <row r="483" spans="1:24" ht="38.25" outlineLevel="1" x14ac:dyDescent="0.2">
      <c r="A483" s="376" t="s">
        <v>665</v>
      </c>
      <c r="B483" s="341" t="s">
        <v>117</v>
      </c>
      <c r="C483" s="587" t="s">
        <v>1771</v>
      </c>
      <c r="D483" s="378" t="s">
        <v>1772</v>
      </c>
      <c r="E483" s="236" t="s">
        <v>14</v>
      </c>
      <c r="F483" s="366">
        <v>1</v>
      </c>
      <c r="G483" s="674"/>
      <c r="H483" s="304">
        <f t="shared" si="101"/>
        <v>0</v>
      </c>
      <c r="I483" s="304">
        <f t="shared" si="103"/>
        <v>0</v>
      </c>
      <c r="J483" s="594" t="e">
        <f t="shared" si="97"/>
        <v>#DIV/0!</v>
      </c>
      <c r="K483" s="2"/>
      <c r="L483" s="2"/>
      <c r="M483" s="2"/>
      <c r="N483" s="2"/>
      <c r="O483" s="2"/>
      <c r="P483" s="2"/>
      <c r="Q483" s="2"/>
      <c r="R483" s="2"/>
      <c r="S483" s="2"/>
      <c r="T483" s="2"/>
      <c r="U483" s="2"/>
      <c r="V483" s="2"/>
      <c r="W483" s="2"/>
      <c r="X483" s="2"/>
    </row>
    <row r="484" spans="1:24" ht="38.25" outlineLevel="1" x14ac:dyDescent="0.2">
      <c r="A484" s="376" t="s">
        <v>666</v>
      </c>
      <c r="B484" s="341" t="s">
        <v>117</v>
      </c>
      <c r="C484" s="587" t="s">
        <v>1773</v>
      </c>
      <c r="D484" s="378" t="s">
        <v>1774</v>
      </c>
      <c r="E484" s="236" t="s">
        <v>14</v>
      </c>
      <c r="F484" s="366">
        <v>3</v>
      </c>
      <c r="G484" s="674"/>
      <c r="H484" s="304">
        <f t="shared" si="101"/>
        <v>0</v>
      </c>
      <c r="I484" s="304">
        <f t="shared" si="103"/>
        <v>0</v>
      </c>
      <c r="J484" s="594" t="e">
        <f t="shared" si="97"/>
        <v>#DIV/0!</v>
      </c>
      <c r="K484" s="2"/>
      <c r="L484" s="2"/>
      <c r="M484" s="2"/>
      <c r="N484" s="2"/>
      <c r="O484" s="2"/>
      <c r="P484" s="2"/>
      <c r="Q484" s="2"/>
      <c r="R484" s="2"/>
      <c r="S484" s="2"/>
      <c r="T484" s="2"/>
      <c r="U484" s="2"/>
      <c r="V484" s="2"/>
      <c r="W484" s="2"/>
      <c r="X484" s="2"/>
    </row>
    <row r="485" spans="1:24" ht="38.25" outlineLevel="1" x14ac:dyDescent="0.2">
      <c r="A485" s="376" t="s">
        <v>667</v>
      </c>
      <c r="B485" s="341" t="s">
        <v>117</v>
      </c>
      <c r="C485" s="587" t="s">
        <v>1755</v>
      </c>
      <c r="D485" s="378" t="s">
        <v>1756</v>
      </c>
      <c r="E485" s="236" t="s">
        <v>14</v>
      </c>
      <c r="F485" s="366">
        <v>14</v>
      </c>
      <c r="G485" s="674"/>
      <c r="H485" s="304">
        <f t="shared" si="101"/>
        <v>0</v>
      </c>
      <c r="I485" s="304">
        <f t="shared" si="103"/>
        <v>0</v>
      </c>
      <c r="J485" s="594" t="e">
        <f t="shared" si="97"/>
        <v>#DIV/0!</v>
      </c>
      <c r="K485" s="2"/>
      <c r="L485" s="2"/>
      <c r="M485" s="2"/>
      <c r="N485" s="2"/>
      <c r="O485" s="2"/>
      <c r="P485" s="2"/>
      <c r="Q485" s="2"/>
      <c r="R485" s="2"/>
      <c r="S485" s="2"/>
      <c r="T485" s="2"/>
      <c r="U485" s="2"/>
      <c r="V485" s="2"/>
      <c r="W485" s="2"/>
      <c r="X485" s="2"/>
    </row>
    <row r="486" spans="1:24" ht="38.25" outlineLevel="1" x14ac:dyDescent="0.2">
      <c r="A486" s="376" t="s">
        <v>668</v>
      </c>
      <c r="B486" s="341" t="s">
        <v>117</v>
      </c>
      <c r="C486" s="587" t="s">
        <v>585</v>
      </c>
      <c r="D486" s="378" t="s">
        <v>586</v>
      </c>
      <c r="E486" s="236" t="s">
        <v>14</v>
      </c>
      <c r="F486" s="366">
        <v>4</v>
      </c>
      <c r="G486" s="674"/>
      <c r="H486" s="304">
        <f t="shared" si="101"/>
        <v>0</v>
      </c>
      <c r="I486" s="304">
        <f t="shared" si="103"/>
        <v>0</v>
      </c>
      <c r="J486" s="594" t="e">
        <f t="shared" si="97"/>
        <v>#DIV/0!</v>
      </c>
      <c r="K486" s="2"/>
      <c r="L486" s="2"/>
      <c r="M486" s="2"/>
      <c r="N486" s="2"/>
      <c r="O486" s="2"/>
      <c r="P486" s="2"/>
      <c r="Q486" s="2"/>
      <c r="R486" s="2"/>
      <c r="S486" s="2"/>
      <c r="T486" s="2"/>
      <c r="U486" s="2"/>
      <c r="V486" s="2"/>
      <c r="W486" s="2"/>
      <c r="X486" s="2"/>
    </row>
    <row r="487" spans="1:24" ht="38.25" outlineLevel="1" x14ac:dyDescent="0.2">
      <c r="A487" s="376" t="s">
        <v>669</v>
      </c>
      <c r="B487" s="341" t="s">
        <v>117</v>
      </c>
      <c r="C487" s="587" t="s">
        <v>583</v>
      </c>
      <c r="D487" s="378" t="s">
        <v>584</v>
      </c>
      <c r="E487" s="236" t="s">
        <v>14</v>
      </c>
      <c r="F487" s="366">
        <v>8</v>
      </c>
      <c r="G487" s="674"/>
      <c r="H487" s="304">
        <f t="shared" si="101"/>
        <v>0</v>
      </c>
      <c r="I487" s="304">
        <f t="shared" si="103"/>
        <v>0</v>
      </c>
      <c r="J487" s="594" t="e">
        <f t="shared" si="97"/>
        <v>#DIV/0!</v>
      </c>
      <c r="K487" s="2"/>
      <c r="L487" s="2"/>
      <c r="M487" s="2"/>
      <c r="N487" s="2"/>
      <c r="O487" s="2"/>
      <c r="P487" s="2"/>
      <c r="Q487" s="2"/>
      <c r="R487" s="2"/>
      <c r="S487" s="2"/>
      <c r="T487" s="2"/>
      <c r="U487" s="2"/>
      <c r="V487" s="2"/>
      <c r="W487" s="2"/>
      <c r="X487" s="2"/>
    </row>
    <row r="488" spans="1:24" ht="25.5" outlineLevel="1" x14ac:dyDescent="0.2">
      <c r="A488" s="376" t="s">
        <v>670</v>
      </c>
      <c r="B488" s="341" t="s">
        <v>213</v>
      </c>
      <c r="C488" s="587" t="s">
        <v>576</v>
      </c>
      <c r="D488" s="378" t="s">
        <v>2204</v>
      </c>
      <c r="E488" s="236" t="s">
        <v>1429</v>
      </c>
      <c r="F488" s="366">
        <v>13</v>
      </c>
      <c r="G488" s="236">
        <f>Composições!G1206</f>
        <v>0</v>
      </c>
      <c r="H488" s="304">
        <f t="shared" si="101"/>
        <v>0</v>
      </c>
      <c r="I488" s="304">
        <f t="shared" si="103"/>
        <v>0</v>
      </c>
      <c r="J488" s="594" t="e">
        <f t="shared" si="97"/>
        <v>#DIV/0!</v>
      </c>
      <c r="K488" s="2"/>
      <c r="L488" s="2"/>
      <c r="M488" s="2"/>
      <c r="N488" s="2"/>
      <c r="O488" s="2"/>
      <c r="P488" s="2"/>
      <c r="Q488" s="2"/>
      <c r="R488" s="2"/>
      <c r="S488" s="2"/>
      <c r="T488" s="2"/>
      <c r="U488" s="2"/>
      <c r="V488" s="2"/>
      <c r="W488" s="2"/>
      <c r="X488" s="2"/>
    </row>
    <row r="489" spans="1:24" ht="25.5" outlineLevel="1" x14ac:dyDescent="0.2">
      <c r="A489" s="376" t="s">
        <v>671</v>
      </c>
      <c r="B489" s="341" t="s">
        <v>117</v>
      </c>
      <c r="C489" s="587" t="s">
        <v>574</v>
      </c>
      <c r="D489" s="378" t="s">
        <v>575</v>
      </c>
      <c r="E489" s="236" t="s">
        <v>14</v>
      </c>
      <c r="F489" s="366">
        <v>86</v>
      </c>
      <c r="G489" s="674"/>
      <c r="H489" s="304">
        <f t="shared" si="101"/>
        <v>0</v>
      </c>
      <c r="I489" s="304">
        <f t="shared" si="103"/>
        <v>0</v>
      </c>
      <c r="J489" s="594" t="e">
        <f t="shared" si="97"/>
        <v>#DIV/0!</v>
      </c>
      <c r="K489" s="2"/>
      <c r="L489" s="2"/>
      <c r="M489" s="2"/>
      <c r="N489" s="2"/>
      <c r="O489" s="2"/>
      <c r="P489" s="2"/>
      <c r="Q489" s="2"/>
      <c r="R489" s="2"/>
      <c r="S489" s="2"/>
      <c r="T489" s="2"/>
      <c r="U489" s="2"/>
      <c r="V489" s="2"/>
      <c r="W489" s="2"/>
      <c r="X489" s="2"/>
    </row>
    <row r="490" spans="1:24" ht="38.25" outlineLevel="1" x14ac:dyDescent="0.2">
      <c r="A490" s="376" t="s">
        <v>672</v>
      </c>
      <c r="B490" s="341" t="s">
        <v>117</v>
      </c>
      <c r="C490" s="587" t="s">
        <v>577</v>
      </c>
      <c r="D490" s="378" t="s">
        <v>578</v>
      </c>
      <c r="E490" s="236" t="s">
        <v>14</v>
      </c>
      <c r="F490" s="366">
        <v>18</v>
      </c>
      <c r="G490" s="674"/>
      <c r="H490" s="304">
        <f t="shared" si="101"/>
        <v>0</v>
      </c>
      <c r="I490" s="304">
        <f t="shared" si="103"/>
        <v>0</v>
      </c>
      <c r="J490" s="594" t="e">
        <f t="shared" si="97"/>
        <v>#DIV/0!</v>
      </c>
      <c r="K490" s="2"/>
      <c r="L490" s="2"/>
      <c r="M490" s="2"/>
      <c r="N490" s="2"/>
      <c r="O490" s="2"/>
      <c r="P490" s="2"/>
      <c r="Q490" s="2"/>
      <c r="R490" s="2"/>
      <c r="S490" s="2"/>
      <c r="T490" s="2"/>
      <c r="U490" s="2"/>
      <c r="V490" s="2"/>
      <c r="W490" s="2"/>
      <c r="X490" s="2"/>
    </row>
    <row r="491" spans="1:24" ht="26.25" outlineLevel="1" thickBot="1" x14ac:dyDescent="0.25">
      <c r="A491" s="376" t="s">
        <v>673</v>
      </c>
      <c r="B491" s="341" t="s">
        <v>117</v>
      </c>
      <c r="C491" s="587" t="s">
        <v>579</v>
      </c>
      <c r="D491" s="378" t="s">
        <v>580</v>
      </c>
      <c r="E491" s="236" t="s">
        <v>14</v>
      </c>
      <c r="F491" s="366">
        <v>5</v>
      </c>
      <c r="G491" s="674"/>
      <c r="H491" s="304">
        <f t="shared" si="101"/>
        <v>0</v>
      </c>
      <c r="I491" s="304">
        <f t="shared" si="103"/>
        <v>0</v>
      </c>
      <c r="J491" s="594" t="e">
        <f t="shared" si="97"/>
        <v>#DIV/0!</v>
      </c>
      <c r="K491" s="2"/>
      <c r="L491" s="2"/>
      <c r="M491" s="2"/>
      <c r="N491" s="2"/>
      <c r="O491" s="2"/>
      <c r="P491" s="2"/>
      <c r="Q491" s="2"/>
      <c r="R491" s="2"/>
      <c r="S491" s="2"/>
      <c r="T491" s="2"/>
      <c r="U491" s="2"/>
      <c r="V491" s="2"/>
      <c r="W491" s="2"/>
      <c r="X491" s="2"/>
    </row>
    <row r="492" spans="1:24" ht="15.75" outlineLevel="1" thickBot="1" x14ac:dyDescent="0.25">
      <c r="A492" s="288">
        <v>15</v>
      </c>
      <c r="B492" s="289"/>
      <c r="C492" s="324"/>
      <c r="D492" s="291" t="s">
        <v>595</v>
      </c>
      <c r="E492" s="292">
        <f>SUM(E493)</f>
        <v>0</v>
      </c>
      <c r="F492" s="292"/>
      <c r="G492" s="292"/>
      <c r="H492" s="292"/>
      <c r="I492" s="292"/>
      <c r="J492" s="595" t="e">
        <f>E492/$G$779</f>
        <v>#DIV/0!</v>
      </c>
      <c r="K492" s="2"/>
      <c r="L492" s="2"/>
      <c r="M492" s="2"/>
      <c r="N492" s="2"/>
      <c r="O492" s="2"/>
      <c r="P492" s="2"/>
      <c r="Q492" s="2"/>
      <c r="R492" s="2"/>
      <c r="S492" s="2"/>
      <c r="T492" s="2"/>
      <c r="U492" s="2"/>
      <c r="V492" s="2"/>
      <c r="W492" s="2"/>
      <c r="X492" s="2"/>
    </row>
    <row r="493" spans="1:24" ht="12.75" outlineLevel="1" x14ac:dyDescent="0.2">
      <c r="A493" s="294" t="s">
        <v>91</v>
      </c>
      <c r="B493" s="295"/>
      <c r="C493" s="296"/>
      <c r="D493" s="297" t="s">
        <v>595</v>
      </c>
      <c r="E493" s="298">
        <f>SUM(I494:I527)</f>
        <v>0</v>
      </c>
      <c r="F493" s="299"/>
      <c r="G493" s="299"/>
      <c r="H493" s="299"/>
      <c r="I493" s="295"/>
      <c r="J493" s="596" t="e">
        <f>E493/$G$779</f>
        <v>#DIV/0!</v>
      </c>
      <c r="K493" s="2"/>
      <c r="L493" s="2"/>
      <c r="M493" s="2"/>
      <c r="N493" s="2"/>
      <c r="O493" s="2"/>
      <c r="P493" s="2"/>
      <c r="Q493" s="2"/>
      <c r="R493" s="2"/>
      <c r="S493" s="2"/>
      <c r="T493" s="2"/>
      <c r="U493" s="2"/>
      <c r="V493" s="2"/>
      <c r="W493" s="2"/>
      <c r="X493" s="2"/>
    </row>
    <row r="494" spans="1:24" ht="38.25" outlineLevel="1" x14ac:dyDescent="0.2">
      <c r="A494" s="597" t="s">
        <v>92</v>
      </c>
      <c r="B494" s="482" t="s">
        <v>117</v>
      </c>
      <c r="C494" s="445" t="s">
        <v>596</v>
      </c>
      <c r="D494" s="598" t="s">
        <v>1775</v>
      </c>
      <c r="E494" s="425" t="s">
        <v>14</v>
      </c>
      <c r="F494" s="426">
        <v>22</v>
      </c>
      <c r="G494" s="697"/>
      <c r="H494" s="304">
        <f t="shared" ref="H494:H527" si="104">ROUND(G494*(1+$F$780),2)</f>
        <v>0</v>
      </c>
      <c r="I494" s="304">
        <f t="shared" ref="I494" si="105">ROUND(H494*F494,2)</f>
        <v>0</v>
      </c>
      <c r="J494" s="599" t="e">
        <f t="shared" ref="J494:J527" si="106">I494/$G$779</f>
        <v>#DIV/0!</v>
      </c>
      <c r="K494" s="2"/>
      <c r="L494" s="2"/>
      <c r="M494" s="2"/>
      <c r="N494" s="2"/>
      <c r="O494" s="2"/>
      <c r="P494" s="2"/>
      <c r="Q494" s="2"/>
      <c r="R494" s="2"/>
      <c r="S494" s="2"/>
      <c r="T494" s="2"/>
      <c r="U494" s="2"/>
      <c r="V494" s="2"/>
      <c r="W494" s="2"/>
      <c r="X494" s="2"/>
    </row>
    <row r="495" spans="1:24" ht="25.5" outlineLevel="1" x14ac:dyDescent="0.2">
      <c r="A495" s="600" t="s">
        <v>93</v>
      </c>
      <c r="B495" s="435" t="s">
        <v>213</v>
      </c>
      <c r="C495" s="470" t="s">
        <v>620</v>
      </c>
      <c r="D495" s="601" t="s">
        <v>2462</v>
      </c>
      <c r="E495" s="425" t="s">
        <v>14</v>
      </c>
      <c r="F495" s="466">
        <v>22</v>
      </c>
      <c r="G495" s="242">
        <f>Composições!G1217</f>
        <v>0</v>
      </c>
      <c r="H495" s="304">
        <f t="shared" si="104"/>
        <v>0</v>
      </c>
      <c r="I495" s="304">
        <f t="shared" ref="I495:I527" si="107">ROUND(H495*F495,2)</f>
        <v>0</v>
      </c>
      <c r="J495" s="599" t="e">
        <f t="shared" si="106"/>
        <v>#DIV/0!</v>
      </c>
      <c r="K495" s="2"/>
      <c r="L495" s="2"/>
      <c r="M495" s="2"/>
      <c r="N495" s="2"/>
      <c r="O495" s="2"/>
      <c r="P495" s="2"/>
      <c r="Q495" s="2"/>
      <c r="R495" s="2"/>
      <c r="S495" s="2"/>
      <c r="T495" s="2"/>
      <c r="U495" s="2"/>
      <c r="V495" s="2"/>
      <c r="W495" s="2"/>
      <c r="X495" s="2"/>
    </row>
    <row r="496" spans="1:24" ht="25.5" outlineLevel="1" x14ac:dyDescent="0.2">
      <c r="A496" s="600" t="s">
        <v>94</v>
      </c>
      <c r="B496" s="435" t="s">
        <v>117</v>
      </c>
      <c r="C496" s="470" t="s">
        <v>597</v>
      </c>
      <c r="D496" s="602" t="s">
        <v>598</v>
      </c>
      <c r="E496" s="243" t="s">
        <v>14</v>
      </c>
      <c r="F496" s="466">
        <v>22</v>
      </c>
      <c r="G496" s="698"/>
      <c r="H496" s="304">
        <f t="shared" si="104"/>
        <v>0</v>
      </c>
      <c r="I496" s="304">
        <f t="shared" si="107"/>
        <v>0</v>
      </c>
      <c r="J496" s="599" t="e">
        <f t="shared" si="106"/>
        <v>#DIV/0!</v>
      </c>
      <c r="K496" s="2"/>
      <c r="L496" s="2"/>
      <c r="M496" s="2"/>
      <c r="N496" s="2"/>
      <c r="O496" s="2"/>
      <c r="P496" s="2"/>
      <c r="Q496" s="2"/>
      <c r="R496" s="2"/>
      <c r="S496" s="2"/>
      <c r="T496" s="2"/>
      <c r="U496" s="2"/>
      <c r="V496" s="2"/>
      <c r="W496" s="2"/>
      <c r="X496" s="2"/>
    </row>
    <row r="497" spans="1:24" ht="25.5" outlineLevel="1" x14ac:dyDescent="0.2">
      <c r="A497" s="600" t="s">
        <v>197</v>
      </c>
      <c r="B497" s="603" t="s">
        <v>117</v>
      </c>
      <c r="C497" s="470" t="s">
        <v>1777</v>
      </c>
      <c r="D497" s="602" t="s">
        <v>1778</v>
      </c>
      <c r="E497" s="243" t="s">
        <v>14</v>
      </c>
      <c r="F497" s="466">
        <v>6</v>
      </c>
      <c r="G497" s="698"/>
      <c r="H497" s="304">
        <f t="shared" si="104"/>
        <v>0</v>
      </c>
      <c r="I497" s="304">
        <f t="shared" si="107"/>
        <v>0</v>
      </c>
      <c r="J497" s="599" t="e">
        <f t="shared" si="106"/>
        <v>#DIV/0!</v>
      </c>
      <c r="K497" s="2"/>
      <c r="L497" s="2"/>
      <c r="M497" s="2"/>
      <c r="N497" s="2"/>
      <c r="O497" s="2"/>
      <c r="P497" s="2"/>
      <c r="Q497" s="2"/>
      <c r="R497" s="2"/>
      <c r="S497" s="2"/>
      <c r="T497" s="2"/>
      <c r="U497" s="2"/>
      <c r="V497" s="2"/>
      <c r="W497" s="2"/>
      <c r="X497" s="2"/>
    </row>
    <row r="498" spans="1:24" ht="25.5" outlineLevel="1" x14ac:dyDescent="0.2">
      <c r="A498" s="600" t="s">
        <v>198</v>
      </c>
      <c r="B498" s="435" t="s">
        <v>213</v>
      </c>
      <c r="C498" s="470" t="s">
        <v>1779</v>
      </c>
      <c r="D498" s="602" t="s">
        <v>1780</v>
      </c>
      <c r="E498" s="243" t="s">
        <v>1251</v>
      </c>
      <c r="F498" s="466">
        <v>6</v>
      </c>
      <c r="G498" s="242">
        <f>Composições!G1226</f>
        <v>0</v>
      </c>
      <c r="H498" s="304">
        <f t="shared" si="104"/>
        <v>0</v>
      </c>
      <c r="I498" s="304">
        <f t="shared" si="107"/>
        <v>0</v>
      </c>
      <c r="J498" s="599" t="e">
        <f t="shared" si="106"/>
        <v>#DIV/0!</v>
      </c>
      <c r="K498" s="2"/>
      <c r="L498" s="2"/>
      <c r="M498" s="2"/>
      <c r="N498" s="2"/>
      <c r="O498" s="2"/>
      <c r="P498" s="2"/>
      <c r="Q498" s="2"/>
      <c r="R498" s="2"/>
      <c r="S498" s="2"/>
      <c r="T498" s="2"/>
      <c r="U498" s="2"/>
      <c r="V498" s="2"/>
      <c r="W498" s="2"/>
      <c r="X498" s="2"/>
    </row>
    <row r="499" spans="1:24" ht="38.25" outlineLevel="1" x14ac:dyDescent="0.2">
      <c r="A499" s="604" t="s">
        <v>199</v>
      </c>
      <c r="B499" s="605" t="s">
        <v>117</v>
      </c>
      <c r="C499" s="470" t="s">
        <v>1781</v>
      </c>
      <c r="D499" s="601" t="s">
        <v>1782</v>
      </c>
      <c r="E499" s="243" t="s">
        <v>14</v>
      </c>
      <c r="F499" s="466">
        <v>27</v>
      </c>
      <c r="G499" s="698"/>
      <c r="H499" s="304">
        <f t="shared" si="104"/>
        <v>0</v>
      </c>
      <c r="I499" s="304">
        <f t="shared" si="107"/>
        <v>0</v>
      </c>
      <c r="J499" s="599" t="e">
        <f t="shared" si="106"/>
        <v>#DIV/0!</v>
      </c>
      <c r="K499" s="2"/>
      <c r="L499" s="2"/>
      <c r="M499" s="2"/>
      <c r="N499" s="2"/>
      <c r="O499" s="2"/>
      <c r="P499" s="2"/>
      <c r="Q499" s="2"/>
      <c r="R499" s="2"/>
      <c r="S499" s="2"/>
      <c r="T499" s="2"/>
      <c r="U499" s="2"/>
      <c r="V499" s="2"/>
      <c r="W499" s="2"/>
      <c r="X499" s="2"/>
    </row>
    <row r="500" spans="1:24" ht="25.5" outlineLevel="1" x14ac:dyDescent="0.2">
      <c r="A500" s="600" t="s">
        <v>200</v>
      </c>
      <c r="B500" s="605" t="s">
        <v>213</v>
      </c>
      <c r="C500" s="470" t="s">
        <v>1783</v>
      </c>
      <c r="D500" s="606" t="s">
        <v>1784</v>
      </c>
      <c r="E500" s="243" t="s">
        <v>1429</v>
      </c>
      <c r="F500" s="466">
        <v>3</v>
      </c>
      <c r="G500" s="242">
        <f>Composições!G1235</f>
        <v>0</v>
      </c>
      <c r="H500" s="304">
        <f t="shared" si="104"/>
        <v>0</v>
      </c>
      <c r="I500" s="304">
        <f t="shared" si="107"/>
        <v>0</v>
      </c>
      <c r="J500" s="599" t="e">
        <f t="shared" si="106"/>
        <v>#DIV/0!</v>
      </c>
      <c r="K500" s="2"/>
      <c r="L500" s="2"/>
      <c r="M500" s="2"/>
      <c r="N500" s="2"/>
      <c r="O500" s="2"/>
      <c r="P500" s="2"/>
      <c r="Q500" s="2"/>
      <c r="R500" s="2"/>
      <c r="S500" s="2"/>
      <c r="T500" s="2"/>
      <c r="U500" s="2"/>
      <c r="V500" s="2"/>
      <c r="W500" s="2"/>
      <c r="X500" s="2"/>
    </row>
    <row r="501" spans="1:24" ht="25.5" outlineLevel="1" x14ac:dyDescent="0.2">
      <c r="A501" s="604" t="s">
        <v>201</v>
      </c>
      <c r="B501" s="605" t="s">
        <v>213</v>
      </c>
      <c r="C501" s="470" t="s">
        <v>600</v>
      </c>
      <c r="D501" s="601" t="s">
        <v>1785</v>
      </c>
      <c r="E501" s="243" t="s">
        <v>1429</v>
      </c>
      <c r="F501" s="466">
        <v>16</v>
      </c>
      <c r="G501" s="242">
        <f>Composições!G1244</f>
        <v>0</v>
      </c>
      <c r="H501" s="304">
        <f t="shared" si="104"/>
        <v>0</v>
      </c>
      <c r="I501" s="304">
        <f t="shared" si="107"/>
        <v>0</v>
      </c>
      <c r="J501" s="599" t="e">
        <f t="shared" si="106"/>
        <v>#DIV/0!</v>
      </c>
      <c r="K501" s="2"/>
      <c r="L501" s="2"/>
      <c r="M501" s="2"/>
      <c r="N501" s="2"/>
      <c r="O501" s="2"/>
      <c r="P501" s="2"/>
      <c r="Q501" s="2"/>
      <c r="R501" s="2"/>
      <c r="S501" s="2"/>
      <c r="T501" s="2"/>
      <c r="U501" s="2"/>
      <c r="V501" s="2"/>
      <c r="W501" s="2"/>
      <c r="X501" s="2"/>
    </row>
    <row r="502" spans="1:24" ht="25.5" outlineLevel="1" x14ac:dyDescent="0.2">
      <c r="A502" s="607" t="s">
        <v>202</v>
      </c>
      <c r="B502" s="605" t="s">
        <v>213</v>
      </c>
      <c r="C502" s="470" t="s">
        <v>1786</v>
      </c>
      <c r="D502" s="606" t="s">
        <v>1787</v>
      </c>
      <c r="E502" s="243" t="s">
        <v>1251</v>
      </c>
      <c r="F502" s="466">
        <v>3</v>
      </c>
      <c r="G502" s="242">
        <f>Composições!G1253</f>
        <v>0</v>
      </c>
      <c r="H502" s="304">
        <f t="shared" si="104"/>
        <v>0</v>
      </c>
      <c r="I502" s="304">
        <f t="shared" si="107"/>
        <v>0</v>
      </c>
      <c r="J502" s="599" t="e">
        <f t="shared" si="106"/>
        <v>#DIV/0!</v>
      </c>
      <c r="K502" s="2"/>
      <c r="L502" s="2"/>
      <c r="M502" s="2"/>
      <c r="N502" s="2"/>
      <c r="O502" s="2"/>
      <c r="P502" s="2"/>
      <c r="Q502" s="2"/>
      <c r="R502" s="2"/>
      <c r="S502" s="2"/>
      <c r="T502" s="2"/>
      <c r="U502" s="2"/>
      <c r="V502" s="2"/>
      <c r="W502" s="2"/>
      <c r="X502" s="2"/>
    </row>
    <row r="503" spans="1:24" ht="25.5" outlineLevel="1" x14ac:dyDescent="0.2">
      <c r="A503" s="600" t="s">
        <v>203</v>
      </c>
      <c r="B503" s="605" t="s">
        <v>213</v>
      </c>
      <c r="C503" s="470" t="s">
        <v>599</v>
      </c>
      <c r="D503" s="601" t="s">
        <v>1788</v>
      </c>
      <c r="E503" s="243" t="s">
        <v>1251</v>
      </c>
      <c r="F503" s="466">
        <v>4</v>
      </c>
      <c r="G503" s="242">
        <f>Composições!G1262</f>
        <v>0</v>
      </c>
      <c r="H503" s="304">
        <f t="shared" si="104"/>
        <v>0</v>
      </c>
      <c r="I503" s="304">
        <f t="shared" si="107"/>
        <v>0</v>
      </c>
      <c r="J503" s="599" t="e">
        <f t="shared" si="106"/>
        <v>#DIV/0!</v>
      </c>
      <c r="K503" s="2"/>
      <c r="L503" s="2"/>
      <c r="M503" s="2"/>
      <c r="N503" s="2"/>
      <c r="O503" s="2"/>
      <c r="P503" s="2"/>
      <c r="Q503" s="2"/>
      <c r="R503" s="2"/>
      <c r="S503" s="2"/>
      <c r="T503" s="2"/>
      <c r="U503" s="2"/>
      <c r="V503" s="2"/>
      <c r="W503" s="2"/>
      <c r="X503" s="2"/>
    </row>
    <row r="504" spans="1:24" ht="25.5" outlineLevel="1" x14ac:dyDescent="0.2">
      <c r="A504" s="600" t="s">
        <v>204</v>
      </c>
      <c r="B504" s="605" t="s">
        <v>117</v>
      </c>
      <c r="C504" s="470" t="s">
        <v>1789</v>
      </c>
      <c r="D504" s="606" t="s">
        <v>1790</v>
      </c>
      <c r="E504" s="243" t="s">
        <v>14</v>
      </c>
      <c r="F504" s="466">
        <v>1</v>
      </c>
      <c r="G504" s="698"/>
      <c r="H504" s="304">
        <f t="shared" si="104"/>
        <v>0</v>
      </c>
      <c r="I504" s="304">
        <f t="shared" si="107"/>
        <v>0</v>
      </c>
      <c r="J504" s="599" t="e">
        <f t="shared" si="106"/>
        <v>#DIV/0!</v>
      </c>
      <c r="K504" s="2"/>
      <c r="L504" s="2"/>
      <c r="M504" s="2"/>
      <c r="N504" s="2"/>
      <c r="O504" s="2"/>
      <c r="P504" s="2"/>
      <c r="Q504" s="2"/>
      <c r="R504" s="2"/>
      <c r="S504" s="2"/>
      <c r="T504" s="2"/>
      <c r="U504" s="2"/>
      <c r="V504" s="2"/>
      <c r="W504" s="2"/>
      <c r="X504" s="2"/>
    </row>
    <row r="505" spans="1:24" ht="12.75" outlineLevel="1" x14ac:dyDescent="0.2">
      <c r="A505" s="604" t="s">
        <v>205</v>
      </c>
      <c r="B505" s="605" t="s">
        <v>213</v>
      </c>
      <c r="C505" s="470" t="s">
        <v>1791</v>
      </c>
      <c r="D505" s="601" t="s">
        <v>1792</v>
      </c>
      <c r="E505" s="243" t="s">
        <v>1251</v>
      </c>
      <c r="F505" s="466">
        <v>4</v>
      </c>
      <c r="G505" s="242">
        <f>Composições!G1272</f>
        <v>0</v>
      </c>
      <c r="H505" s="304">
        <f t="shared" si="104"/>
        <v>0</v>
      </c>
      <c r="I505" s="304">
        <f t="shared" si="107"/>
        <v>0</v>
      </c>
      <c r="J505" s="599" t="e">
        <f t="shared" si="106"/>
        <v>#DIV/0!</v>
      </c>
      <c r="K505" s="2"/>
      <c r="L505" s="2"/>
      <c r="M505" s="2"/>
      <c r="N505" s="2"/>
      <c r="O505" s="2"/>
      <c r="P505" s="2"/>
      <c r="Q505" s="2"/>
      <c r="R505" s="2"/>
      <c r="S505" s="2"/>
      <c r="T505" s="2"/>
      <c r="U505" s="2"/>
      <c r="V505" s="2"/>
      <c r="W505" s="2"/>
      <c r="X505" s="2"/>
    </row>
    <row r="506" spans="1:24" ht="25.5" outlineLevel="1" x14ac:dyDescent="0.2">
      <c r="A506" s="600" t="s">
        <v>674</v>
      </c>
      <c r="B506" s="605" t="s">
        <v>213</v>
      </c>
      <c r="C506" s="470" t="s">
        <v>1793</v>
      </c>
      <c r="D506" s="608" t="s">
        <v>1794</v>
      </c>
      <c r="E506" s="243" t="s">
        <v>1251</v>
      </c>
      <c r="F506" s="466">
        <v>2</v>
      </c>
      <c r="G506" s="242">
        <f>Composições!G1282</f>
        <v>0</v>
      </c>
      <c r="H506" s="304">
        <f t="shared" si="104"/>
        <v>0</v>
      </c>
      <c r="I506" s="304">
        <f t="shared" si="107"/>
        <v>0</v>
      </c>
      <c r="J506" s="599" t="e">
        <f t="shared" si="106"/>
        <v>#DIV/0!</v>
      </c>
      <c r="K506" s="2"/>
      <c r="L506" s="2"/>
      <c r="M506" s="2"/>
      <c r="N506" s="2"/>
      <c r="O506" s="2"/>
      <c r="P506" s="2"/>
      <c r="Q506" s="2"/>
      <c r="R506" s="2"/>
      <c r="S506" s="2"/>
      <c r="T506" s="2"/>
      <c r="U506" s="2"/>
      <c r="V506" s="2"/>
      <c r="W506" s="2"/>
      <c r="X506" s="2"/>
    </row>
    <row r="507" spans="1:24" ht="25.5" outlineLevel="1" x14ac:dyDescent="0.2">
      <c r="A507" s="604" t="s">
        <v>2154</v>
      </c>
      <c r="B507" s="605" t="s">
        <v>117</v>
      </c>
      <c r="C507" s="470" t="s">
        <v>610</v>
      </c>
      <c r="D507" s="601" t="s">
        <v>611</v>
      </c>
      <c r="E507" s="243" t="s">
        <v>14</v>
      </c>
      <c r="F507" s="466">
        <v>12</v>
      </c>
      <c r="G507" s="698"/>
      <c r="H507" s="304">
        <f t="shared" si="104"/>
        <v>0</v>
      </c>
      <c r="I507" s="304">
        <f t="shared" si="107"/>
        <v>0</v>
      </c>
      <c r="J507" s="599" t="e">
        <f t="shared" si="106"/>
        <v>#DIV/0!</v>
      </c>
      <c r="K507" s="2"/>
      <c r="L507" s="2"/>
      <c r="M507" s="2"/>
      <c r="N507" s="2"/>
      <c r="O507" s="2"/>
      <c r="P507" s="2"/>
      <c r="Q507" s="2"/>
      <c r="R507" s="2"/>
      <c r="S507" s="2"/>
      <c r="T507" s="2"/>
      <c r="U507" s="2"/>
      <c r="V507" s="2"/>
      <c r="W507" s="2"/>
      <c r="X507" s="2"/>
    </row>
    <row r="508" spans="1:24" ht="12.75" outlineLevel="1" x14ac:dyDescent="0.2">
      <c r="A508" s="600" t="s">
        <v>2155</v>
      </c>
      <c r="B508" s="605" t="s">
        <v>213</v>
      </c>
      <c r="C508" s="470" t="s">
        <v>1795</v>
      </c>
      <c r="D508" s="606" t="s">
        <v>1796</v>
      </c>
      <c r="E508" s="243" t="s">
        <v>1429</v>
      </c>
      <c r="F508" s="466">
        <v>2</v>
      </c>
      <c r="G508" s="242">
        <f>Composições!G1292</f>
        <v>0</v>
      </c>
      <c r="H508" s="304">
        <f t="shared" si="104"/>
        <v>0</v>
      </c>
      <c r="I508" s="304">
        <f t="shared" si="107"/>
        <v>0</v>
      </c>
      <c r="J508" s="599" t="e">
        <f t="shared" si="106"/>
        <v>#DIV/0!</v>
      </c>
      <c r="K508" s="2"/>
      <c r="L508" s="2"/>
      <c r="M508" s="2"/>
      <c r="N508" s="2"/>
      <c r="O508" s="2"/>
      <c r="P508" s="2"/>
      <c r="Q508" s="2"/>
      <c r="R508" s="2"/>
      <c r="S508" s="2"/>
      <c r="T508" s="2"/>
      <c r="U508" s="2"/>
      <c r="V508" s="2"/>
      <c r="W508" s="2"/>
      <c r="X508" s="2"/>
    </row>
    <row r="509" spans="1:24" ht="12.75" outlineLevel="1" x14ac:dyDescent="0.2">
      <c r="A509" s="600" t="s">
        <v>2156</v>
      </c>
      <c r="B509" s="605" t="s">
        <v>213</v>
      </c>
      <c r="C509" s="470" t="s">
        <v>622</v>
      </c>
      <c r="D509" s="601" t="s">
        <v>1797</v>
      </c>
      <c r="E509" s="243" t="s">
        <v>1251</v>
      </c>
      <c r="F509" s="466">
        <v>8</v>
      </c>
      <c r="G509" s="242">
        <f>Composições!G1300</f>
        <v>0</v>
      </c>
      <c r="H509" s="304">
        <f t="shared" si="104"/>
        <v>0</v>
      </c>
      <c r="I509" s="304">
        <f t="shared" si="107"/>
        <v>0</v>
      </c>
      <c r="J509" s="599" t="e">
        <f t="shared" si="106"/>
        <v>#DIV/0!</v>
      </c>
      <c r="K509" s="2"/>
      <c r="L509" s="2"/>
      <c r="M509" s="2"/>
      <c r="N509" s="2"/>
      <c r="O509" s="2"/>
      <c r="P509" s="2"/>
      <c r="Q509" s="2"/>
      <c r="R509" s="2"/>
      <c r="S509" s="2"/>
      <c r="T509" s="2"/>
      <c r="U509" s="2"/>
      <c r="V509" s="2"/>
      <c r="W509" s="2"/>
      <c r="X509" s="2"/>
    </row>
    <row r="510" spans="1:24" ht="25.5" outlineLevel="1" x14ac:dyDescent="0.2">
      <c r="A510" s="604" t="s">
        <v>2157</v>
      </c>
      <c r="B510" s="605" t="s">
        <v>213</v>
      </c>
      <c r="C510" s="470" t="s">
        <v>626</v>
      </c>
      <c r="D510" s="606" t="s">
        <v>1798</v>
      </c>
      <c r="E510" s="243" t="s">
        <v>1429</v>
      </c>
      <c r="F510" s="466">
        <v>8</v>
      </c>
      <c r="G510" s="242">
        <f>Composições!G1307</f>
        <v>0</v>
      </c>
      <c r="H510" s="304">
        <f t="shared" si="104"/>
        <v>0</v>
      </c>
      <c r="I510" s="304">
        <f t="shared" si="107"/>
        <v>0</v>
      </c>
      <c r="J510" s="599" t="e">
        <f t="shared" si="106"/>
        <v>#DIV/0!</v>
      </c>
      <c r="K510" s="2"/>
      <c r="L510" s="2"/>
      <c r="M510" s="2"/>
      <c r="N510" s="2"/>
      <c r="O510" s="2"/>
      <c r="P510" s="2"/>
      <c r="Q510" s="2"/>
      <c r="R510" s="2"/>
      <c r="S510" s="2"/>
      <c r="T510" s="2"/>
      <c r="U510" s="2"/>
      <c r="V510" s="2"/>
      <c r="W510" s="2"/>
      <c r="X510" s="2"/>
    </row>
    <row r="511" spans="1:24" ht="12.75" outlineLevel="1" x14ac:dyDescent="0.2">
      <c r="A511" s="600" t="s">
        <v>2158</v>
      </c>
      <c r="B511" s="605" t="s">
        <v>213</v>
      </c>
      <c r="C511" s="470" t="s">
        <v>606</v>
      </c>
      <c r="D511" s="601" t="s">
        <v>1799</v>
      </c>
      <c r="E511" s="243" t="s">
        <v>1251</v>
      </c>
      <c r="F511" s="466">
        <v>2</v>
      </c>
      <c r="G511" s="242">
        <f>Composições!G1315</f>
        <v>0</v>
      </c>
      <c r="H511" s="304">
        <f t="shared" si="104"/>
        <v>0</v>
      </c>
      <c r="I511" s="304">
        <f t="shared" si="107"/>
        <v>0</v>
      </c>
      <c r="J511" s="599" t="e">
        <f t="shared" si="106"/>
        <v>#DIV/0!</v>
      </c>
      <c r="K511" s="2"/>
      <c r="L511" s="2"/>
      <c r="M511" s="2"/>
      <c r="N511" s="2"/>
      <c r="O511" s="2"/>
      <c r="P511" s="2"/>
      <c r="Q511" s="2"/>
      <c r="R511" s="2"/>
      <c r="S511" s="2"/>
      <c r="T511" s="2"/>
      <c r="U511" s="2"/>
      <c r="V511" s="2"/>
      <c r="W511" s="2"/>
      <c r="X511" s="2"/>
    </row>
    <row r="512" spans="1:24" ht="12.75" outlineLevel="1" x14ac:dyDescent="0.2">
      <c r="A512" s="600" t="s">
        <v>2159</v>
      </c>
      <c r="B512" s="605" t="s">
        <v>213</v>
      </c>
      <c r="C512" s="470" t="s">
        <v>1800</v>
      </c>
      <c r="D512" s="602" t="s">
        <v>2203</v>
      </c>
      <c r="E512" s="243" t="s">
        <v>1429</v>
      </c>
      <c r="F512" s="466">
        <v>21</v>
      </c>
      <c r="G512" s="242">
        <f>Composições!G1323</f>
        <v>0</v>
      </c>
      <c r="H512" s="304">
        <f t="shared" si="104"/>
        <v>0</v>
      </c>
      <c r="I512" s="304">
        <f t="shared" si="107"/>
        <v>0</v>
      </c>
      <c r="J512" s="599" t="e">
        <f t="shared" si="106"/>
        <v>#DIV/0!</v>
      </c>
      <c r="K512" s="2"/>
      <c r="L512" s="2"/>
      <c r="M512" s="2"/>
      <c r="N512" s="2"/>
      <c r="O512" s="2"/>
      <c r="P512" s="2"/>
      <c r="Q512" s="2"/>
      <c r="R512" s="2"/>
      <c r="S512" s="2"/>
      <c r="T512" s="2"/>
      <c r="U512" s="2"/>
      <c r="V512" s="2"/>
      <c r="W512" s="2"/>
      <c r="X512" s="2"/>
    </row>
    <row r="513" spans="1:24" ht="12.75" outlineLevel="1" x14ac:dyDescent="0.2">
      <c r="A513" s="600" t="s">
        <v>2160</v>
      </c>
      <c r="B513" s="605" t="s">
        <v>213</v>
      </c>
      <c r="C513" s="470" t="s">
        <v>1801</v>
      </c>
      <c r="D513" s="606" t="s">
        <v>1802</v>
      </c>
      <c r="E513" s="243" t="s">
        <v>1251</v>
      </c>
      <c r="F513" s="466">
        <v>3</v>
      </c>
      <c r="G513" s="242">
        <f>Composições!G1332</f>
        <v>0</v>
      </c>
      <c r="H513" s="304">
        <f t="shared" si="104"/>
        <v>0</v>
      </c>
      <c r="I513" s="304">
        <f t="shared" si="107"/>
        <v>0</v>
      </c>
      <c r="J513" s="599" t="e">
        <f t="shared" si="106"/>
        <v>#DIV/0!</v>
      </c>
      <c r="K513" s="2"/>
      <c r="L513" s="2"/>
      <c r="M513" s="2"/>
      <c r="N513" s="2"/>
      <c r="O513" s="2"/>
      <c r="P513" s="2"/>
      <c r="Q513" s="2"/>
      <c r="R513" s="2"/>
      <c r="S513" s="2"/>
      <c r="T513" s="2"/>
      <c r="U513" s="2"/>
      <c r="V513" s="2"/>
      <c r="W513" s="2"/>
      <c r="X513" s="2"/>
    </row>
    <row r="514" spans="1:24" ht="25.5" outlineLevel="1" x14ac:dyDescent="0.2">
      <c r="A514" s="600" t="s">
        <v>2161</v>
      </c>
      <c r="B514" s="605" t="s">
        <v>213</v>
      </c>
      <c r="C514" s="470" t="s">
        <v>605</v>
      </c>
      <c r="D514" s="601" t="s">
        <v>1803</v>
      </c>
      <c r="E514" s="243" t="s">
        <v>1251</v>
      </c>
      <c r="F514" s="466">
        <v>28</v>
      </c>
      <c r="G514" s="242">
        <f>Composições!G1341</f>
        <v>0</v>
      </c>
      <c r="H514" s="304">
        <f t="shared" si="104"/>
        <v>0</v>
      </c>
      <c r="I514" s="304">
        <f t="shared" si="107"/>
        <v>0</v>
      </c>
      <c r="J514" s="599" t="e">
        <f t="shared" si="106"/>
        <v>#DIV/0!</v>
      </c>
      <c r="K514" s="2"/>
      <c r="L514" s="2"/>
      <c r="M514" s="2"/>
      <c r="N514" s="2"/>
      <c r="O514" s="2"/>
      <c r="P514" s="2"/>
      <c r="Q514" s="2"/>
      <c r="R514" s="2"/>
      <c r="S514" s="2"/>
      <c r="T514" s="2"/>
      <c r="U514" s="2"/>
      <c r="V514" s="2"/>
      <c r="W514" s="2"/>
      <c r="X514" s="2"/>
    </row>
    <row r="515" spans="1:24" ht="25.5" outlineLevel="1" x14ac:dyDescent="0.2">
      <c r="A515" s="600" t="s">
        <v>2162</v>
      </c>
      <c r="B515" s="605" t="s">
        <v>213</v>
      </c>
      <c r="C515" s="470" t="s">
        <v>607</v>
      </c>
      <c r="D515" s="601" t="s">
        <v>1804</v>
      </c>
      <c r="E515" s="243" t="s">
        <v>1251</v>
      </c>
      <c r="F515" s="466">
        <v>6</v>
      </c>
      <c r="G515" s="242">
        <f>Composições!G1350</f>
        <v>0</v>
      </c>
      <c r="H515" s="304">
        <f t="shared" si="104"/>
        <v>0</v>
      </c>
      <c r="I515" s="304">
        <f t="shared" si="107"/>
        <v>0</v>
      </c>
      <c r="J515" s="599" t="e">
        <f t="shared" si="106"/>
        <v>#DIV/0!</v>
      </c>
      <c r="K515" s="2"/>
      <c r="L515" s="2"/>
      <c r="M515" s="2"/>
      <c r="N515" s="2"/>
      <c r="O515" s="2"/>
      <c r="P515" s="2"/>
      <c r="Q515" s="2"/>
      <c r="R515" s="2"/>
      <c r="S515" s="2"/>
      <c r="T515" s="2"/>
      <c r="U515" s="2"/>
      <c r="V515" s="2"/>
      <c r="W515" s="2"/>
      <c r="X515" s="2"/>
    </row>
    <row r="516" spans="1:24" ht="25.5" outlineLevel="1" x14ac:dyDescent="0.2">
      <c r="A516" s="609" t="s">
        <v>2163</v>
      </c>
      <c r="B516" s="605" t="s">
        <v>117</v>
      </c>
      <c r="C516" s="470" t="s">
        <v>623</v>
      </c>
      <c r="D516" s="606" t="s">
        <v>624</v>
      </c>
      <c r="E516" s="243" t="s">
        <v>14</v>
      </c>
      <c r="F516" s="466">
        <v>26</v>
      </c>
      <c r="G516" s="698"/>
      <c r="H516" s="304">
        <f t="shared" si="104"/>
        <v>0</v>
      </c>
      <c r="I516" s="304">
        <f t="shared" si="107"/>
        <v>0</v>
      </c>
      <c r="J516" s="599" t="e">
        <f t="shared" si="106"/>
        <v>#DIV/0!</v>
      </c>
      <c r="K516" s="2"/>
      <c r="L516" s="2"/>
      <c r="M516" s="2"/>
      <c r="N516" s="2"/>
      <c r="O516" s="2"/>
      <c r="P516" s="2"/>
      <c r="Q516" s="2"/>
      <c r="R516" s="2"/>
      <c r="S516" s="2"/>
      <c r="T516" s="2"/>
      <c r="U516" s="2"/>
      <c r="V516" s="2"/>
      <c r="W516" s="2"/>
      <c r="X516" s="2"/>
    </row>
    <row r="517" spans="1:24" ht="12.75" outlineLevel="1" x14ac:dyDescent="0.2">
      <c r="A517" s="609" t="s">
        <v>2164</v>
      </c>
      <c r="B517" s="605" t="s">
        <v>213</v>
      </c>
      <c r="C517" s="470" t="s">
        <v>621</v>
      </c>
      <c r="D517" s="601" t="s">
        <v>1805</v>
      </c>
      <c r="E517" s="243" t="s">
        <v>1251</v>
      </c>
      <c r="F517" s="466">
        <v>12</v>
      </c>
      <c r="G517" s="242">
        <f>Composições!G1359</f>
        <v>0</v>
      </c>
      <c r="H517" s="304">
        <f t="shared" si="104"/>
        <v>0</v>
      </c>
      <c r="I517" s="304">
        <f t="shared" si="107"/>
        <v>0</v>
      </c>
      <c r="J517" s="599" t="e">
        <f t="shared" si="106"/>
        <v>#DIV/0!</v>
      </c>
      <c r="K517" s="2"/>
      <c r="L517" s="2"/>
      <c r="M517" s="2"/>
      <c r="N517" s="2"/>
      <c r="O517" s="2"/>
      <c r="P517" s="2"/>
      <c r="Q517" s="2"/>
      <c r="R517" s="2"/>
      <c r="S517" s="2"/>
      <c r="T517" s="2"/>
      <c r="U517" s="2"/>
      <c r="V517" s="2"/>
      <c r="W517" s="2"/>
      <c r="X517" s="2"/>
    </row>
    <row r="518" spans="1:24" ht="12.75" outlineLevel="1" x14ac:dyDescent="0.2">
      <c r="A518" s="609" t="s">
        <v>2165</v>
      </c>
      <c r="B518" s="605" t="s">
        <v>213</v>
      </c>
      <c r="C518" s="470" t="s">
        <v>627</v>
      </c>
      <c r="D518" s="606" t="s">
        <v>1806</v>
      </c>
      <c r="E518" s="243" t="s">
        <v>1251</v>
      </c>
      <c r="F518" s="466">
        <v>14</v>
      </c>
      <c r="G518" s="242">
        <f>Composições!G1367</f>
        <v>0</v>
      </c>
      <c r="H518" s="304">
        <f t="shared" si="104"/>
        <v>0</v>
      </c>
      <c r="I518" s="304">
        <f t="shared" si="107"/>
        <v>0</v>
      </c>
      <c r="J518" s="599" t="e">
        <f t="shared" si="106"/>
        <v>#DIV/0!</v>
      </c>
      <c r="K518" s="2"/>
      <c r="L518" s="2"/>
      <c r="M518" s="2"/>
      <c r="N518" s="2"/>
      <c r="O518" s="2"/>
      <c r="P518" s="2"/>
      <c r="Q518" s="2"/>
      <c r="R518" s="2"/>
      <c r="S518" s="2"/>
      <c r="T518" s="2"/>
      <c r="U518" s="2"/>
      <c r="V518" s="2"/>
      <c r="W518" s="2"/>
      <c r="X518" s="2"/>
    </row>
    <row r="519" spans="1:24" ht="25.5" outlineLevel="1" x14ac:dyDescent="0.2">
      <c r="A519" s="609" t="s">
        <v>2166</v>
      </c>
      <c r="B519" s="605" t="s">
        <v>117</v>
      </c>
      <c r="C519" s="470" t="s">
        <v>601</v>
      </c>
      <c r="D519" s="601" t="s">
        <v>602</v>
      </c>
      <c r="E519" s="243" t="s">
        <v>14</v>
      </c>
      <c r="F519" s="466">
        <v>2</v>
      </c>
      <c r="G519" s="698"/>
      <c r="H519" s="304">
        <f t="shared" si="104"/>
        <v>0</v>
      </c>
      <c r="I519" s="304">
        <f t="shared" si="107"/>
        <v>0</v>
      </c>
      <c r="J519" s="599" t="e">
        <f t="shared" si="106"/>
        <v>#DIV/0!</v>
      </c>
      <c r="K519" s="2"/>
      <c r="L519" s="2"/>
      <c r="M519" s="2"/>
      <c r="N519" s="2"/>
      <c r="O519" s="2"/>
      <c r="P519" s="2"/>
      <c r="Q519" s="2"/>
      <c r="R519" s="2"/>
      <c r="S519" s="2"/>
      <c r="T519" s="2"/>
      <c r="U519" s="2"/>
      <c r="V519" s="2"/>
      <c r="W519" s="2"/>
      <c r="X519" s="2"/>
    </row>
    <row r="520" spans="1:24" ht="25.5" outlineLevel="1" x14ac:dyDescent="0.2">
      <c r="A520" s="604" t="s">
        <v>2167</v>
      </c>
      <c r="B520" s="605" t="s">
        <v>117</v>
      </c>
      <c r="C520" s="470" t="s">
        <v>1807</v>
      </c>
      <c r="D520" s="602" t="s">
        <v>1808</v>
      </c>
      <c r="E520" s="243" t="s">
        <v>14</v>
      </c>
      <c r="F520" s="466">
        <v>5</v>
      </c>
      <c r="G520" s="698"/>
      <c r="H520" s="304">
        <f t="shared" si="104"/>
        <v>0</v>
      </c>
      <c r="I520" s="304">
        <f t="shared" si="107"/>
        <v>0</v>
      </c>
      <c r="J520" s="599" t="e">
        <f t="shared" si="106"/>
        <v>#DIV/0!</v>
      </c>
      <c r="K520" s="2"/>
      <c r="L520" s="2"/>
      <c r="M520" s="2"/>
      <c r="N520" s="2"/>
      <c r="O520" s="2"/>
      <c r="P520" s="2"/>
      <c r="Q520" s="2"/>
      <c r="R520" s="2"/>
      <c r="S520" s="2"/>
      <c r="T520" s="2"/>
      <c r="U520" s="2"/>
      <c r="V520" s="2"/>
      <c r="W520" s="2"/>
      <c r="X520" s="2"/>
    </row>
    <row r="521" spans="1:24" ht="25.5" outlineLevel="1" x14ac:dyDescent="0.2">
      <c r="A521" s="600" t="s">
        <v>2168</v>
      </c>
      <c r="B521" s="605" t="s">
        <v>117</v>
      </c>
      <c r="C521" s="470" t="s">
        <v>603</v>
      </c>
      <c r="D521" s="606" t="s">
        <v>604</v>
      </c>
      <c r="E521" s="243" t="s">
        <v>14</v>
      </c>
      <c r="F521" s="466">
        <v>28</v>
      </c>
      <c r="G521" s="698"/>
      <c r="H521" s="304">
        <f t="shared" si="104"/>
        <v>0</v>
      </c>
      <c r="I521" s="304">
        <f t="shared" si="107"/>
        <v>0</v>
      </c>
      <c r="J521" s="599" t="e">
        <f t="shared" si="106"/>
        <v>#DIV/0!</v>
      </c>
      <c r="K521" s="2"/>
      <c r="L521" s="2"/>
      <c r="M521" s="2"/>
      <c r="N521" s="2"/>
      <c r="O521" s="2"/>
      <c r="P521" s="2"/>
      <c r="Q521" s="2"/>
      <c r="R521" s="2"/>
      <c r="S521" s="2"/>
      <c r="T521" s="2"/>
      <c r="U521" s="2"/>
      <c r="V521" s="2"/>
      <c r="W521" s="2"/>
      <c r="X521" s="2"/>
    </row>
    <row r="522" spans="1:24" ht="25.5" outlineLevel="1" x14ac:dyDescent="0.2">
      <c r="A522" s="600" t="s">
        <v>2169</v>
      </c>
      <c r="B522" s="605" t="s">
        <v>117</v>
      </c>
      <c r="C522" s="470" t="s">
        <v>608</v>
      </c>
      <c r="D522" s="608" t="s">
        <v>609</v>
      </c>
      <c r="E522" s="243" t="s">
        <v>14</v>
      </c>
      <c r="F522" s="466">
        <v>55</v>
      </c>
      <c r="G522" s="698"/>
      <c r="H522" s="304">
        <f t="shared" si="104"/>
        <v>0</v>
      </c>
      <c r="I522" s="304">
        <f t="shared" si="107"/>
        <v>0</v>
      </c>
      <c r="J522" s="599" t="e">
        <f t="shared" si="106"/>
        <v>#DIV/0!</v>
      </c>
      <c r="K522" s="2"/>
      <c r="L522" s="2"/>
      <c r="M522" s="2"/>
      <c r="N522" s="2"/>
      <c r="O522" s="2"/>
      <c r="P522" s="2"/>
      <c r="Q522" s="2"/>
      <c r="R522" s="2"/>
      <c r="S522" s="2"/>
      <c r="T522" s="2"/>
      <c r="U522" s="2"/>
      <c r="V522" s="2"/>
      <c r="W522" s="2"/>
      <c r="X522" s="2"/>
    </row>
    <row r="523" spans="1:24" ht="25.5" outlineLevel="1" x14ac:dyDescent="0.2">
      <c r="A523" s="609" t="s">
        <v>2170</v>
      </c>
      <c r="B523" s="605" t="s">
        <v>117</v>
      </c>
      <c r="C523" s="470" t="s">
        <v>616</v>
      </c>
      <c r="D523" s="602" t="s">
        <v>617</v>
      </c>
      <c r="E523" s="243" t="s">
        <v>14</v>
      </c>
      <c r="F523" s="466">
        <v>12</v>
      </c>
      <c r="G523" s="698"/>
      <c r="H523" s="304">
        <f t="shared" si="104"/>
        <v>0</v>
      </c>
      <c r="I523" s="304">
        <f t="shared" si="107"/>
        <v>0</v>
      </c>
      <c r="J523" s="599" t="e">
        <f t="shared" si="106"/>
        <v>#DIV/0!</v>
      </c>
      <c r="K523" s="2"/>
      <c r="L523" s="2"/>
      <c r="M523" s="2"/>
      <c r="N523" s="2"/>
      <c r="O523" s="2"/>
      <c r="P523" s="2"/>
      <c r="Q523" s="2"/>
      <c r="R523" s="2"/>
      <c r="S523" s="2"/>
      <c r="T523" s="2"/>
      <c r="U523" s="2"/>
      <c r="V523" s="2"/>
      <c r="W523" s="2"/>
      <c r="X523" s="2"/>
    </row>
    <row r="524" spans="1:24" ht="25.5" outlineLevel="1" x14ac:dyDescent="0.2">
      <c r="A524" s="609" t="s">
        <v>2171</v>
      </c>
      <c r="B524" s="605" t="s">
        <v>117</v>
      </c>
      <c r="C524" s="470" t="s">
        <v>614</v>
      </c>
      <c r="D524" s="606" t="s">
        <v>615</v>
      </c>
      <c r="E524" s="243" t="s">
        <v>14</v>
      </c>
      <c r="F524" s="466">
        <v>12</v>
      </c>
      <c r="G524" s="698"/>
      <c r="H524" s="304">
        <f t="shared" si="104"/>
        <v>0</v>
      </c>
      <c r="I524" s="304">
        <f t="shared" si="107"/>
        <v>0</v>
      </c>
      <c r="J524" s="599" t="e">
        <f t="shared" si="106"/>
        <v>#DIV/0!</v>
      </c>
      <c r="K524" s="2"/>
      <c r="L524" s="2"/>
      <c r="M524" s="2"/>
      <c r="N524" s="2"/>
      <c r="O524" s="2"/>
      <c r="P524" s="2"/>
      <c r="Q524" s="2"/>
      <c r="R524" s="2"/>
      <c r="S524" s="2"/>
      <c r="T524" s="2"/>
      <c r="U524" s="2"/>
      <c r="V524" s="2"/>
      <c r="W524" s="2"/>
      <c r="X524" s="2"/>
    </row>
    <row r="525" spans="1:24" ht="25.5" outlineLevel="1" x14ac:dyDescent="0.2">
      <c r="A525" s="609" t="s">
        <v>2172</v>
      </c>
      <c r="B525" s="605" t="s">
        <v>213</v>
      </c>
      <c r="C525" s="470" t="s">
        <v>612</v>
      </c>
      <c r="D525" s="601" t="s">
        <v>613</v>
      </c>
      <c r="E525" s="243" t="s">
        <v>1251</v>
      </c>
      <c r="F525" s="466">
        <v>12</v>
      </c>
      <c r="G525" s="242">
        <f>Composições!G1375</f>
        <v>0</v>
      </c>
      <c r="H525" s="304">
        <f t="shared" si="104"/>
        <v>0</v>
      </c>
      <c r="I525" s="304">
        <f t="shared" si="107"/>
        <v>0</v>
      </c>
      <c r="J525" s="599" t="e">
        <f t="shared" si="106"/>
        <v>#DIV/0!</v>
      </c>
      <c r="K525" s="2"/>
      <c r="L525" s="2"/>
      <c r="M525" s="2"/>
      <c r="N525" s="2"/>
      <c r="O525" s="2"/>
      <c r="P525" s="2"/>
      <c r="Q525" s="2"/>
      <c r="R525" s="2"/>
      <c r="S525" s="2"/>
      <c r="T525" s="2"/>
      <c r="U525" s="2"/>
      <c r="V525" s="2"/>
      <c r="W525" s="2"/>
      <c r="X525" s="2"/>
    </row>
    <row r="526" spans="1:24" ht="25.5" outlineLevel="1" x14ac:dyDescent="0.2">
      <c r="A526" s="604" t="s">
        <v>2173</v>
      </c>
      <c r="B526" s="605" t="s">
        <v>117</v>
      </c>
      <c r="C526" s="470" t="s">
        <v>1809</v>
      </c>
      <c r="D526" s="601" t="s">
        <v>1810</v>
      </c>
      <c r="E526" s="243" t="s">
        <v>14</v>
      </c>
      <c r="F526" s="466">
        <v>2</v>
      </c>
      <c r="G526" s="698"/>
      <c r="H526" s="304">
        <f t="shared" si="104"/>
        <v>0</v>
      </c>
      <c r="I526" s="304">
        <f t="shared" si="107"/>
        <v>0</v>
      </c>
      <c r="J526" s="599" t="e">
        <f t="shared" si="106"/>
        <v>#DIV/0!</v>
      </c>
      <c r="K526" s="2"/>
      <c r="L526" s="2"/>
      <c r="M526" s="2"/>
      <c r="N526" s="2"/>
      <c r="O526" s="2"/>
      <c r="P526" s="2"/>
      <c r="Q526" s="2"/>
      <c r="R526" s="2"/>
      <c r="S526" s="2"/>
      <c r="T526" s="2"/>
      <c r="U526" s="2"/>
      <c r="V526" s="2"/>
      <c r="W526" s="2"/>
      <c r="X526" s="2"/>
    </row>
    <row r="527" spans="1:24" ht="26.25" outlineLevel="1" thickBot="1" x14ac:dyDescent="0.25">
      <c r="A527" s="610" t="s">
        <v>2174</v>
      </c>
      <c r="B527" s="605" t="s">
        <v>117</v>
      </c>
      <c r="C527" s="470" t="s">
        <v>618</v>
      </c>
      <c r="D527" s="601" t="s">
        <v>619</v>
      </c>
      <c r="E527" s="243" t="s">
        <v>14</v>
      </c>
      <c r="F527" s="466">
        <v>2</v>
      </c>
      <c r="G527" s="698"/>
      <c r="H527" s="304">
        <f t="shared" si="104"/>
        <v>0</v>
      </c>
      <c r="I527" s="304">
        <f t="shared" si="107"/>
        <v>0</v>
      </c>
      <c r="J527" s="599" t="e">
        <f t="shared" si="106"/>
        <v>#DIV/0!</v>
      </c>
      <c r="K527" s="2"/>
      <c r="L527" s="2"/>
      <c r="M527" s="2"/>
      <c r="N527" s="2"/>
      <c r="O527" s="2"/>
      <c r="P527" s="2"/>
      <c r="Q527" s="2"/>
      <c r="R527" s="2"/>
      <c r="S527" s="2"/>
      <c r="T527" s="2"/>
      <c r="U527" s="2"/>
      <c r="V527" s="2"/>
      <c r="W527" s="2"/>
      <c r="X527" s="2"/>
    </row>
    <row r="528" spans="1:24" ht="15.75" thickBot="1" x14ac:dyDescent="0.25">
      <c r="A528" s="288">
        <v>16</v>
      </c>
      <c r="B528" s="289"/>
      <c r="C528" s="324"/>
      <c r="D528" s="291" t="s">
        <v>628</v>
      </c>
      <c r="E528" s="292">
        <f>E529</f>
        <v>0</v>
      </c>
      <c r="F528" s="292"/>
      <c r="G528" s="292"/>
      <c r="H528" s="292"/>
      <c r="I528" s="292"/>
      <c r="J528" s="293" t="e">
        <f>E528/$G$779</f>
        <v>#DIV/0!</v>
      </c>
      <c r="K528" s="2"/>
      <c r="L528" s="2"/>
      <c r="M528" s="2"/>
      <c r="N528" s="2"/>
      <c r="O528" s="2"/>
      <c r="P528" s="2"/>
      <c r="Q528" s="2"/>
      <c r="R528" s="2"/>
      <c r="S528" s="2"/>
      <c r="T528" s="2"/>
      <c r="U528" s="2"/>
      <c r="V528" s="2"/>
      <c r="W528" s="2"/>
      <c r="X528" s="2"/>
    </row>
    <row r="529" spans="1:24" ht="12.75" outlineLevel="1" x14ac:dyDescent="0.2">
      <c r="A529" s="294" t="s">
        <v>471</v>
      </c>
      <c r="B529" s="295"/>
      <c r="C529" s="296"/>
      <c r="D529" s="297" t="s">
        <v>628</v>
      </c>
      <c r="E529" s="298">
        <f>SUM(I530:I538)</f>
        <v>0</v>
      </c>
      <c r="F529" s="299"/>
      <c r="G529" s="299"/>
      <c r="H529" s="299"/>
      <c r="I529" s="295"/>
      <c r="J529" s="611" t="e">
        <f>E529/$G$779</f>
        <v>#DIV/0!</v>
      </c>
      <c r="K529" s="2"/>
      <c r="L529" s="2"/>
      <c r="M529" s="2"/>
      <c r="N529" s="2"/>
      <c r="O529" s="2"/>
      <c r="P529" s="2"/>
      <c r="Q529" s="2"/>
      <c r="R529" s="2"/>
      <c r="S529" s="2"/>
      <c r="T529" s="2"/>
      <c r="U529" s="2"/>
      <c r="V529" s="2"/>
      <c r="W529" s="2"/>
      <c r="X529" s="2"/>
    </row>
    <row r="530" spans="1:24" ht="38.25" outlineLevel="1" x14ac:dyDescent="0.2">
      <c r="A530" s="612" t="s">
        <v>472</v>
      </c>
      <c r="B530" s="505" t="s">
        <v>117</v>
      </c>
      <c r="C530" s="445" t="s">
        <v>632</v>
      </c>
      <c r="D530" s="598" t="s">
        <v>633</v>
      </c>
      <c r="E530" s="425" t="s">
        <v>128</v>
      </c>
      <c r="F530" s="426">
        <v>35.200000000000003</v>
      </c>
      <c r="G530" s="697"/>
      <c r="H530" s="304">
        <f t="shared" ref="H530:H538" si="108">ROUND(G530*(1+$F$780),2)</f>
        <v>0</v>
      </c>
      <c r="I530" s="304">
        <f t="shared" ref="I530" si="109">ROUND(H530*F530,2)</f>
        <v>0</v>
      </c>
      <c r="J530" s="613" t="e">
        <f t="shared" ref="J530:J538" si="110">I530/$G$779</f>
        <v>#DIV/0!</v>
      </c>
      <c r="K530" s="2"/>
      <c r="L530" s="2"/>
      <c r="M530" s="2"/>
      <c r="N530" s="2"/>
      <c r="O530" s="2"/>
      <c r="P530" s="2"/>
      <c r="Q530" s="2"/>
      <c r="R530" s="2"/>
      <c r="S530" s="2"/>
      <c r="T530" s="2"/>
      <c r="U530" s="2"/>
      <c r="V530" s="2"/>
      <c r="W530" s="2"/>
      <c r="X530" s="2"/>
    </row>
    <row r="531" spans="1:24" ht="25.5" outlineLevel="1" x14ac:dyDescent="0.2">
      <c r="A531" s="600" t="s">
        <v>473</v>
      </c>
      <c r="B531" s="603" t="s">
        <v>117</v>
      </c>
      <c r="C531" s="449" t="s">
        <v>639</v>
      </c>
      <c r="D531" s="606" t="s">
        <v>640</v>
      </c>
      <c r="E531" s="452" t="s">
        <v>14</v>
      </c>
      <c r="F531" s="432">
        <v>6</v>
      </c>
      <c r="G531" s="699"/>
      <c r="H531" s="314">
        <f t="shared" si="108"/>
        <v>0</v>
      </c>
      <c r="I531" s="514">
        <f t="shared" ref="I531" si="111">ROUND(H531*F531,2)</f>
        <v>0</v>
      </c>
      <c r="J531" s="614" t="e">
        <f t="shared" si="110"/>
        <v>#DIV/0!</v>
      </c>
      <c r="K531" s="2"/>
      <c r="L531" s="2"/>
      <c r="M531" s="2"/>
      <c r="N531" s="2"/>
      <c r="O531" s="2"/>
      <c r="P531" s="2"/>
      <c r="Q531" s="2"/>
      <c r="R531" s="2"/>
      <c r="S531" s="2"/>
      <c r="T531" s="2"/>
      <c r="U531" s="2"/>
      <c r="V531" s="2"/>
      <c r="W531" s="2"/>
      <c r="X531" s="2"/>
    </row>
    <row r="532" spans="1:24" ht="25.5" outlineLevel="1" x14ac:dyDescent="0.2">
      <c r="A532" s="600" t="s">
        <v>1816</v>
      </c>
      <c r="B532" s="435" t="s">
        <v>117</v>
      </c>
      <c r="C532" s="450" t="s">
        <v>637</v>
      </c>
      <c r="D532" s="601" t="s">
        <v>638</v>
      </c>
      <c r="E532" s="243" t="s">
        <v>14</v>
      </c>
      <c r="F532" s="438">
        <v>4</v>
      </c>
      <c r="G532" s="682"/>
      <c r="H532" s="396">
        <f t="shared" si="108"/>
        <v>0</v>
      </c>
      <c r="I532" s="396">
        <f t="shared" ref="I532" si="112">ROUND(H532*F532,2)</f>
        <v>0</v>
      </c>
      <c r="J532" s="615" t="e">
        <f t="shared" si="110"/>
        <v>#DIV/0!</v>
      </c>
      <c r="K532" s="2"/>
      <c r="L532" s="2"/>
      <c r="M532" s="2"/>
      <c r="N532" s="2"/>
      <c r="O532" s="2"/>
      <c r="P532" s="2"/>
      <c r="Q532" s="2"/>
      <c r="R532" s="2"/>
      <c r="S532" s="2"/>
      <c r="T532" s="2"/>
      <c r="U532" s="2"/>
      <c r="V532" s="2"/>
      <c r="W532" s="2"/>
      <c r="X532" s="2"/>
    </row>
    <row r="533" spans="1:24" ht="38.25" outlineLevel="1" x14ac:dyDescent="0.2">
      <c r="A533" s="600" t="s">
        <v>1817</v>
      </c>
      <c r="B533" s="605" t="s">
        <v>117</v>
      </c>
      <c r="C533" s="449" t="s">
        <v>1811</v>
      </c>
      <c r="D533" s="608" t="s">
        <v>1812</v>
      </c>
      <c r="E533" s="452" t="s">
        <v>14</v>
      </c>
      <c r="F533" s="438">
        <v>2</v>
      </c>
      <c r="G533" s="683"/>
      <c r="H533" s="304">
        <f t="shared" si="108"/>
        <v>0</v>
      </c>
      <c r="I533" s="304">
        <f t="shared" ref="I533" si="113">ROUND(H533*F533,2)</f>
        <v>0</v>
      </c>
      <c r="J533" s="614" t="e">
        <f t="shared" si="110"/>
        <v>#DIV/0!</v>
      </c>
      <c r="K533" s="2"/>
      <c r="L533" s="2"/>
      <c r="M533" s="2"/>
      <c r="N533" s="2"/>
      <c r="O533" s="2"/>
      <c r="P533" s="2"/>
      <c r="Q533" s="2"/>
      <c r="R533" s="2"/>
      <c r="S533" s="2"/>
      <c r="T533" s="2"/>
      <c r="U533" s="2"/>
      <c r="V533" s="2"/>
      <c r="W533" s="2"/>
      <c r="X533" s="2"/>
    </row>
    <row r="534" spans="1:24" ht="12.75" outlineLevel="1" x14ac:dyDescent="0.2">
      <c r="A534" s="600" t="s">
        <v>1818</v>
      </c>
      <c r="B534" s="435" t="s">
        <v>213</v>
      </c>
      <c r="C534" s="450" t="s">
        <v>629</v>
      </c>
      <c r="D534" s="601" t="s">
        <v>1813</v>
      </c>
      <c r="E534" s="243" t="s">
        <v>1251</v>
      </c>
      <c r="F534" s="466">
        <v>1</v>
      </c>
      <c r="G534" s="444">
        <f>Composições!G1384</f>
        <v>0</v>
      </c>
      <c r="H534" s="304">
        <f t="shared" si="108"/>
        <v>0</v>
      </c>
      <c r="I534" s="304">
        <f t="shared" ref="I534" si="114">ROUND(H534*F534,2)</f>
        <v>0</v>
      </c>
      <c r="J534" s="616" t="e">
        <f t="shared" si="110"/>
        <v>#DIV/0!</v>
      </c>
      <c r="K534" s="2"/>
      <c r="L534" s="2"/>
      <c r="M534" s="2"/>
      <c r="N534" s="2"/>
      <c r="O534" s="2"/>
      <c r="P534" s="2"/>
      <c r="Q534" s="2"/>
      <c r="R534" s="2"/>
      <c r="S534" s="2"/>
      <c r="T534" s="2"/>
      <c r="U534" s="2"/>
      <c r="V534" s="2"/>
      <c r="W534" s="2"/>
      <c r="X534" s="2"/>
    </row>
    <row r="535" spans="1:24" ht="25.5" outlineLevel="1" x14ac:dyDescent="0.2">
      <c r="A535" s="604" t="s">
        <v>1819</v>
      </c>
      <c r="B535" s="617" t="s">
        <v>117</v>
      </c>
      <c r="C535" s="470" t="s">
        <v>630</v>
      </c>
      <c r="D535" s="602" t="s">
        <v>631</v>
      </c>
      <c r="E535" s="243" t="s">
        <v>14</v>
      </c>
      <c r="F535" s="466">
        <v>2</v>
      </c>
      <c r="G535" s="688"/>
      <c r="H535" s="304">
        <f t="shared" si="108"/>
        <v>0</v>
      </c>
      <c r="I535" s="304">
        <f t="shared" ref="I535:I538" si="115">ROUND(H535*F535,2)</f>
        <v>0</v>
      </c>
      <c r="J535" s="616" t="e">
        <f t="shared" si="110"/>
        <v>#DIV/0!</v>
      </c>
      <c r="K535" s="2"/>
      <c r="L535" s="2"/>
      <c r="M535" s="2"/>
      <c r="N535" s="2"/>
      <c r="O535" s="2"/>
      <c r="P535" s="2"/>
      <c r="Q535" s="2"/>
      <c r="R535" s="2"/>
      <c r="S535" s="2"/>
      <c r="T535" s="2"/>
      <c r="U535" s="2"/>
      <c r="V535" s="2"/>
      <c r="W535" s="2"/>
      <c r="X535" s="2"/>
    </row>
    <row r="536" spans="1:24" ht="25.5" outlineLevel="1" x14ac:dyDescent="0.2">
      <c r="A536" s="607" t="s">
        <v>1820</v>
      </c>
      <c r="B536" s="617" t="s">
        <v>117</v>
      </c>
      <c r="C536" s="470" t="s">
        <v>635</v>
      </c>
      <c r="D536" s="602" t="s">
        <v>636</v>
      </c>
      <c r="E536" s="243" t="s">
        <v>14</v>
      </c>
      <c r="F536" s="466">
        <v>4</v>
      </c>
      <c r="G536" s="688"/>
      <c r="H536" s="304">
        <f t="shared" si="108"/>
        <v>0</v>
      </c>
      <c r="I536" s="304">
        <f t="shared" si="115"/>
        <v>0</v>
      </c>
      <c r="J536" s="616" t="e">
        <f t="shared" si="110"/>
        <v>#DIV/0!</v>
      </c>
      <c r="K536" s="2"/>
      <c r="L536" s="2"/>
      <c r="M536" s="2"/>
      <c r="N536" s="2"/>
      <c r="O536" s="2"/>
      <c r="P536" s="2"/>
      <c r="Q536" s="2"/>
      <c r="R536" s="2"/>
      <c r="S536" s="2"/>
      <c r="T536" s="2"/>
      <c r="U536" s="2"/>
      <c r="V536" s="2"/>
      <c r="W536" s="2"/>
      <c r="X536" s="2"/>
    </row>
    <row r="537" spans="1:24" ht="12.75" outlineLevel="1" x14ac:dyDescent="0.2">
      <c r="A537" s="600" t="s">
        <v>1821</v>
      </c>
      <c r="B537" s="617" t="s">
        <v>213</v>
      </c>
      <c r="C537" s="470" t="s">
        <v>634</v>
      </c>
      <c r="D537" s="602" t="s">
        <v>1814</v>
      </c>
      <c r="E537" s="243" t="s">
        <v>1429</v>
      </c>
      <c r="F537" s="466">
        <v>2</v>
      </c>
      <c r="G537" s="243">
        <f>Composições!G1392</f>
        <v>0</v>
      </c>
      <c r="H537" s="304">
        <f t="shared" si="108"/>
        <v>0</v>
      </c>
      <c r="I537" s="304">
        <f t="shared" si="115"/>
        <v>0</v>
      </c>
      <c r="J537" s="616" t="e">
        <f t="shared" si="110"/>
        <v>#DIV/0!</v>
      </c>
      <c r="K537" s="2"/>
      <c r="L537" s="2"/>
      <c r="M537" s="2"/>
      <c r="N537" s="2"/>
      <c r="O537" s="2"/>
      <c r="P537" s="2"/>
      <c r="Q537" s="2"/>
      <c r="R537" s="2"/>
      <c r="S537" s="2"/>
      <c r="T537" s="2"/>
      <c r="U537" s="2"/>
      <c r="V537" s="2"/>
      <c r="W537" s="2"/>
      <c r="X537" s="2"/>
    </row>
    <row r="538" spans="1:24" ht="26.25" outlineLevel="1" thickBot="1" x14ac:dyDescent="0.25">
      <c r="A538" s="604" t="s">
        <v>1822</v>
      </c>
      <c r="B538" s="617" t="s">
        <v>213</v>
      </c>
      <c r="C538" s="470" t="s">
        <v>641</v>
      </c>
      <c r="D538" s="602" t="s">
        <v>1815</v>
      </c>
      <c r="E538" s="243" t="s">
        <v>1421</v>
      </c>
      <c r="F538" s="466">
        <v>0.48</v>
      </c>
      <c r="G538" s="243">
        <f>Composições!G1401</f>
        <v>0</v>
      </c>
      <c r="H538" s="304">
        <f t="shared" si="108"/>
        <v>0</v>
      </c>
      <c r="I538" s="304">
        <f t="shared" si="115"/>
        <v>0</v>
      </c>
      <c r="J538" s="616" t="e">
        <f t="shared" si="110"/>
        <v>#DIV/0!</v>
      </c>
      <c r="K538" s="2"/>
      <c r="L538" s="2"/>
      <c r="M538" s="2"/>
      <c r="N538" s="2"/>
      <c r="O538" s="2"/>
      <c r="P538" s="2"/>
      <c r="Q538" s="2"/>
      <c r="R538" s="2"/>
      <c r="S538" s="2"/>
      <c r="T538" s="2"/>
      <c r="U538" s="2"/>
      <c r="V538" s="2"/>
      <c r="W538" s="2"/>
      <c r="X538" s="2"/>
    </row>
    <row r="539" spans="1:24" ht="15.75" outlineLevel="1" thickBot="1" x14ac:dyDescent="0.25">
      <c r="A539" s="288">
        <v>17</v>
      </c>
      <c r="B539" s="289"/>
      <c r="C539" s="324"/>
      <c r="D539" s="291" t="s">
        <v>675</v>
      </c>
      <c r="E539" s="292">
        <f>E540+E543+E551+E562+E567</f>
        <v>0</v>
      </c>
      <c r="F539" s="292"/>
      <c r="G539" s="292"/>
      <c r="H539" s="292"/>
      <c r="I539" s="292"/>
      <c r="J539" s="293" t="e">
        <f>E539/$G$779</f>
        <v>#DIV/0!</v>
      </c>
      <c r="K539" s="2"/>
      <c r="L539" s="2"/>
      <c r="M539" s="2"/>
      <c r="N539" s="2"/>
      <c r="O539" s="2"/>
      <c r="P539" s="2"/>
      <c r="Q539" s="2"/>
      <c r="R539" s="2"/>
      <c r="S539" s="2"/>
      <c r="T539" s="2"/>
      <c r="U539" s="2"/>
      <c r="V539" s="2"/>
      <c r="W539" s="2"/>
      <c r="X539" s="2"/>
    </row>
    <row r="540" spans="1:24" ht="12.75" outlineLevel="1" x14ac:dyDescent="0.2">
      <c r="A540" s="294" t="s">
        <v>725</v>
      </c>
      <c r="B540" s="295"/>
      <c r="C540" s="296"/>
      <c r="D540" s="297" t="s">
        <v>676</v>
      </c>
      <c r="E540" s="298">
        <f>SUM(I541:I542)</f>
        <v>0</v>
      </c>
      <c r="F540" s="299"/>
      <c r="G540" s="299"/>
      <c r="H540" s="299"/>
      <c r="I540" s="295"/>
      <c r="J540" s="323" t="e">
        <f>E540/$G$779</f>
        <v>#DIV/0!</v>
      </c>
      <c r="K540" s="2"/>
      <c r="L540" s="2"/>
      <c r="M540" s="2"/>
      <c r="N540" s="2"/>
      <c r="O540" s="2"/>
      <c r="P540" s="2"/>
      <c r="Q540" s="2"/>
      <c r="R540" s="2"/>
      <c r="S540" s="2"/>
      <c r="T540" s="2"/>
      <c r="U540" s="2"/>
      <c r="V540" s="2"/>
      <c r="W540" s="2"/>
      <c r="X540" s="2"/>
    </row>
    <row r="541" spans="1:24" ht="25.5" outlineLevel="1" x14ac:dyDescent="0.2">
      <c r="A541" s="597" t="s">
        <v>726</v>
      </c>
      <c r="B541" s="617" t="s">
        <v>117</v>
      </c>
      <c r="C541" s="470" t="s">
        <v>677</v>
      </c>
      <c r="D541" s="602" t="s">
        <v>678</v>
      </c>
      <c r="E541" s="243" t="s">
        <v>14</v>
      </c>
      <c r="F541" s="466">
        <v>27</v>
      </c>
      <c r="G541" s="688"/>
      <c r="H541" s="304">
        <f>ROUND(G541*(1+$F$780),2)</f>
        <v>0</v>
      </c>
      <c r="I541" s="304">
        <f t="shared" ref="I541" si="116">ROUND(H541*F541,2)</f>
        <v>0</v>
      </c>
      <c r="J541" s="614" t="e">
        <f>I541/$G$779</f>
        <v>#DIV/0!</v>
      </c>
      <c r="K541" s="2"/>
      <c r="L541" s="2"/>
      <c r="M541" s="2"/>
      <c r="N541" s="2"/>
      <c r="O541" s="2"/>
      <c r="P541" s="2"/>
      <c r="Q541" s="2"/>
      <c r="R541" s="2"/>
      <c r="S541" s="2"/>
      <c r="T541" s="2"/>
      <c r="U541" s="2"/>
      <c r="V541" s="2"/>
      <c r="W541" s="2"/>
      <c r="X541" s="2"/>
    </row>
    <row r="542" spans="1:24" ht="25.5" outlineLevel="1" x14ac:dyDescent="0.2">
      <c r="A542" s="609" t="s">
        <v>730</v>
      </c>
      <c r="B542" s="617" t="s">
        <v>117</v>
      </c>
      <c r="C542" s="495" t="s">
        <v>679</v>
      </c>
      <c r="D542" s="618" t="s">
        <v>680</v>
      </c>
      <c r="E542" s="245" t="s">
        <v>14</v>
      </c>
      <c r="F542" s="496">
        <v>2</v>
      </c>
      <c r="G542" s="693"/>
      <c r="H542" s="619">
        <f>ROUND(G542*(1+$F$780),2)</f>
        <v>0</v>
      </c>
      <c r="I542" s="304">
        <f t="shared" ref="I542" si="117">ROUND(H542*F542,2)</f>
        <v>0</v>
      </c>
      <c r="J542" s="614" t="e">
        <f>I542/$G$779</f>
        <v>#DIV/0!</v>
      </c>
      <c r="K542" s="2"/>
      <c r="L542" s="2"/>
      <c r="M542" s="2"/>
      <c r="N542" s="2"/>
      <c r="O542" s="2"/>
      <c r="P542" s="2"/>
      <c r="Q542" s="2"/>
      <c r="R542" s="2"/>
      <c r="S542" s="2"/>
      <c r="T542" s="2"/>
      <c r="U542" s="2"/>
      <c r="V542" s="2"/>
      <c r="W542" s="2"/>
      <c r="X542" s="2"/>
    </row>
    <row r="543" spans="1:24" ht="12.75" outlineLevel="1" x14ac:dyDescent="0.2">
      <c r="A543" s="318" t="s">
        <v>729</v>
      </c>
      <c r="B543" s="319"/>
      <c r="C543" s="296"/>
      <c r="D543" s="297" t="s">
        <v>541</v>
      </c>
      <c r="E543" s="298">
        <f>SUM(I544:I550)</f>
        <v>0</v>
      </c>
      <c r="F543" s="299"/>
      <c r="G543" s="299"/>
      <c r="H543" s="299"/>
      <c r="I543" s="319"/>
      <c r="J543" s="323" t="e">
        <f>E543/$G$779</f>
        <v>#DIV/0!</v>
      </c>
      <c r="K543" s="2"/>
      <c r="L543" s="2"/>
      <c r="M543" s="2"/>
      <c r="N543" s="2"/>
      <c r="O543" s="2"/>
      <c r="P543" s="2"/>
      <c r="Q543" s="2"/>
      <c r="R543" s="2"/>
      <c r="S543" s="2"/>
      <c r="T543" s="2"/>
      <c r="U543" s="2"/>
      <c r="V543" s="2"/>
      <c r="W543" s="2"/>
      <c r="X543" s="2"/>
    </row>
    <row r="544" spans="1:24" ht="51" outlineLevel="1" x14ac:dyDescent="0.2">
      <c r="A544" s="597" t="s">
        <v>731</v>
      </c>
      <c r="B544" s="617" t="s">
        <v>117</v>
      </c>
      <c r="C544" s="470" t="s">
        <v>689</v>
      </c>
      <c r="D544" s="602" t="s">
        <v>1823</v>
      </c>
      <c r="E544" s="243" t="s">
        <v>14</v>
      </c>
      <c r="F544" s="466">
        <v>55</v>
      </c>
      <c r="G544" s="688"/>
      <c r="H544" s="304">
        <f t="shared" ref="H544:H550" si="118">ROUND(G544*(1+$F$780),2)</f>
        <v>0</v>
      </c>
      <c r="I544" s="304">
        <f t="shared" ref="I544" si="119">ROUND(H544*F544,2)</f>
        <v>0</v>
      </c>
      <c r="J544" s="614" t="e">
        <f t="shared" ref="J544:J550" si="120">I544/$G$779</f>
        <v>#DIV/0!</v>
      </c>
      <c r="K544" s="2"/>
      <c r="L544" s="2"/>
      <c r="M544" s="2"/>
      <c r="N544" s="2"/>
      <c r="O544" s="2"/>
      <c r="P544" s="2"/>
      <c r="Q544" s="2"/>
      <c r="R544" s="2"/>
      <c r="S544" s="2"/>
      <c r="T544" s="2"/>
      <c r="U544" s="2"/>
      <c r="V544" s="2"/>
      <c r="W544" s="2"/>
      <c r="X544" s="2"/>
    </row>
    <row r="545" spans="1:24" ht="38.25" outlineLevel="1" x14ac:dyDescent="0.2">
      <c r="A545" s="604" t="s">
        <v>732</v>
      </c>
      <c r="B545" s="617" t="s">
        <v>117</v>
      </c>
      <c r="C545" s="470" t="s">
        <v>1824</v>
      </c>
      <c r="D545" s="602" t="s">
        <v>1825</v>
      </c>
      <c r="E545" s="243" t="s">
        <v>14</v>
      </c>
      <c r="F545" s="466">
        <v>1</v>
      </c>
      <c r="G545" s="688"/>
      <c r="H545" s="304">
        <f t="shared" si="118"/>
        <v>0</v>
      </c>
      <c r="I545" s="304">
        <f t="shared" ref="I545:I550" si="121">ROUND(H545*F545,2)</f>
        <v>0</v>
      </c>
      <c r="J545" s="614" t="e">
        <f t="shared" si="120"/>
        <v>#DIV/0!</v>
      </c>
      <c r="K545" s="2"/>
      <c r="L545" s="2"/>
      <c r="M545" s="2"/>
      <c r="N545" s="2"/>
      <c r="O545" s="2"/>
      <c r="P545" s="2"/>
      <c r="Q545" s="2"/>
      <c r="R545" s="2"/>
      <c r="S545" s="2"/>
      <c r="T545" s="2"/>
      <c r="U545" s="2"/>
      <c r="V545" s="2"/>
      <c r="W545" s="2"/>
      <c r="X545" s="2"/>
    </row>
    <row r="546" spans="1:24" ht="38.25" outlineLevel="1" x14ac:dyDescent="0.2">
      <c r="A546" s="600" t="s">
        <v>733</v>
      </c>
      <c r="B546" s="617" t="s">
        <v>117</v>
      </c>
      <c r="C546" s="470" t="s">
        <v>1826</v>
      </c>
      <c r="D546" s="602" t="s">
        <v>1827</v>
      </c>
      <c r="E546" s="243" t="s">
        <v>14</v>
      </c>
      <c r="F546" s="466">
        <v>11</v>
      </c>
      <c r="G546" s="688"/>
      <c r="H546" s="304">
        <f t="shared" si="118"/>
        <v>0</v>
      </c>
      <c r="I546" s="304">
        <f t="shared" si="121"/>
        <v>0</v>
      </c>
      <c r="J546" s="614" t="e">
        <f t="shared" si="120"/>
        <v>#DIV/0!</v>
      </c>
      <c r="K546" s="2"/>
      <c r="L546" s="2"/>
      <c r="M546" s="2"/>
      <c r="N546" s="2"/>
      <c r="O546" s="2"/>
      <c r="P546" s="2"/>
      <c r="Q546" s="2"/>
      <c r="R546" s="2"/>
      <c r="S546" s="2"/>
      <c r="T546" s="2"/>
      <c r="U546" s="2"/>
      <c r="V546" s="2"/>
      <c r="W546" s="2"/>
      <c r="X546" s="2"/>
    </row>
    <row r="547" spans="1:24" ht="38.25" outlineLevel="1" x14ac:dyDescent="0.2">
      <c r="A547" s="600" t="s">
        <v>734</v>
      </c>
      <c r="B547" s="617" t="s">
        <v>117</v>
      </c>
      <c r="C547" s="470" t="s">
        <v>690</v>
      </c>
      <c r="D547" s="602" t="s">
        <v>691</v>
      </c>
      <c r="E547" s="243" t="s">
        <v>128</v>
      </c>
      <c r="F547" s="466">
        <v>361.7</v>
      </c>
      <c r="G547" s="688"/>
      <c r="H547" s="304">
        <f t="shared" si="118"/>
        <v>0</v>
      </c>
      <c r="I547" s="304">
        <f t="shared" si="121"/>
        <v>0</v>
      </c>
      <c r="J547" s="614" t="e">
        <f t="shared" si="120"/>
        <v>#DIV/0!</v>
      </c>
      <c r="K547" s="2"/>
      <c r="L547" s="2"/>
      <c r="M547" s="2"/>
      <c r="N547" s="2"/>
      <c r="O547" s="2"/>
      <c r="P547" s="2"/>
      <c r="Q547" s="2"/>
      <c r="R547" s="2"/>
      <c r="S547" s="2"/>
      <c r="T547" s="2"/>
      <c r="U547" s="2"/>
      <c r="V547" s="2"/>
      <c r="W547" s="2"/>
      <c r="X547" s="2"/>
    </row>
    <row r="548" spans="1:24" ht="38.25" outlineLevel="1" x14ac:dyDescent="0.2">
      <c r="A548" s="604" t="s">
        <v>735</v>
      </c>
      <c r="B548" s="617" t="s">
        <v>117</v>
      </c>
      <c r="C548" s="470" t="s">
        <v>692</v>
      </c>
      <c r="D548" s="602" t="s">
        <v>693</v>
      </c>
      <c r="E548" s="243" t="s">
        <v>14</v>
      </c>
      <c r="F548" s="466">
        <v>17</v>
      </c>
      <c r="G548" s="688"/>
      <c r="H548" s="304">
        <f t="shared" si="118"/>
        <v>0</v>
      </c>
      <c r="I548" s="304">
        <f t="shared" si="121"/>
        <v>0</v>
      </c>
      <c r="J548" s="614" t="e">
        <f t="shared" si="120"/>
        <v>#DIV/0!</v>
      </c>
      <c r="K548" s="2"/>
      <c r="L548" s="2"/>
      <c r="M548" s="2"/>
      <c r="N548" s="2"/>
      <c r="O548" s="2"/>
      <c r="P548" s="2"/>
      <c r="Q548" s="2"/>
      <c r="R548" s="2"/>
      <c r="S548" s="2"/>
      <c r="T548" s="2"/>
      <c r="U548" s="2"/>
      <c r="V548" s="2"/>
      <c r="W548" s="2"/>
      <c r="X548" s="2"/>
    </row>
    <row r="549" spans="1:24" ht="38.25" outlineLevel="1" x14ac:dyDescent="0.2">
      <c r="A549" s="600" t="s">
        <v>736</v>
      </c>
      <c r="B549" s="617" t="s">
        <v>117</v>
      </c>
      <c r="C549" s="470" t="s">
        <v>1828</v>
      </c>
      <c r="D549" s="602" t="s">
        <v>1829</v>
      </c>
      <c r="E549" s="243" t="s">
        <v>14</v>
      </c>
      <c r="F549" s="466">
        <v>6</v>
      </c>
      <c r="G549" s="688"/>
      <c r="H549" s="304">
        <f t="shared" si="118"/>
        <v>0</v>
      </c>
      <c r="I549" s="304">
        <f t="shared" si="121"/>
        <v>0</v>
      </c>
      <c r="J549" s="614" t="e">
        <f t="shared" si="120"/>
        <v>#DIV/0!</v>
      </c>
      <c r="K549" s="2"/>
      <c r="L549" s="2"/>
      <c r="M549" s="2"/>
      <c r="N549" s="2"/>
      <c r="O549" s="2"/>
      <c r="P549" s="2"/>
      <c r="Q549" s="2"/>
      <c r="R549" s="2"/>
      <c r="S549" s="2"/>
      <c r="T549" s="2"/>
      <c r="U549" s="2"/>
      <c r="V549" s="2"/>
      <c r="W549" s="2"/>
      <c r="X549" s="2"/>
    </row>
    <row r="550" spans="1:24" ht="51" outlineLevel="1" x14ac:dyDescent="0.2">
      <c r="A550" s="604" t="s">
        <v>737</v>
      </c>
      <c r="B550" s="617" t="s">
        <v>213</v>
      </c>
      <c r="C550" s="620" t="str">
        <f>Composições!B1975</f>
        <v>COMPOSIÇÃO 05 (ADAPTAÇÃO SINAPI 94789)</v>
      </c>
      <c r="D550" s="621" t="s">
        <v>1830</v>
      </c>
      <c r="E550" s="243" t="s">
        <v>14</v>
      </c>
      <c r="F550" s="496">
        <v>1</v>
      </c>
      <c r="G550" s="245">
        <f>Composições!G1975</f>
        <v>0</v>
      </c>
      <c r="H550" s="619">
        <f t="shared" si="118"/>
        <v>0</v>
      </c>
      <c r="I550" s="304">
        <f t="shared" si="121"/>
        <v>0</v>
      </c>
      <c r="J550" s="614" t="e">
        <f t="shared" si="120"/>
        <v>#DIV/0!</v>
      </c>
      <c r="K550" s="2"/>
      <c r="L550" s="2"/>
      <c r="M550" s="2"/>
      <c r="N550" s="2"/>
      <c r="O550" s="2"/>
      <c r="P550" s="2"/>
      <c r="Q550" s="2"/>
      <c r="R550" s="2"/>
      <c r="S550" s="2"/>
      <c r="T550" s="2"/>
      <c r="U550" s="2"/>
      <c r="V550" s="2"/>
      <c r="W550" s="2"/>
      <c r="X550" s="2"/>
    </row>
    <row r="551" spans="1:24" ht="12.75" outlineLevel="1" x14ac:dyDescent="0.2">
      <c r="A551" s="318" t="s">
        <v>738</v>
      </c>
      <c r="B551" s="319"/>
      <c r="C551" s="320"/>
      <c r="D551" s="297" t="s">
        <v>537</v>
      </c>
      <c r="E551" s="321">
        <f>SUM(I552:I561)</f>
        <v>0</v>
      </c>
      <c r="F551" s="299"/>
      <c r="G551" s="299"/>
      <c r="H551" s="299"/>
      <c r="I551" s="319"/>
      <c r="J551" s="323" t="e">
        <f>E551/$G$779</f>
        <v>#DIV/0!</v>
      </c>
      <c r="K551" s="2"/>
      <c r="L551" s="2"/>
      <c r="M551" s="2"/>
      <c r="N551" s="2"/>
      <c r="O551" s="2"/>
      <c r="P551" s="2"/>
      <c r="Q551" s="2"/>
      <c r="R551" s="2"/>
      <c r="S551" s="2"/>
      <c r="T551" s="2"/>
      <c r="U551" s="2"/>
      <c r="V551" s="2"/>
      <c r="W551" s="2"/>
      <c r="X551" s="2"/>
    </row>
    <row r="552" spans="1:24" ht="25.5" outlineLevel="1" x14ac:dyDescent="0.2">
      <c r="A552" s="597" t="s">
        <v>794</v>
      </c>
      <c r="B552" s="617" t="s">
        <v>117</v>
      </c>
      <c r="C552" s="470" t="s">
        <v>482</v>
      </c>
      <c r="D552" s="602" t="s">
        <v>483</v>
      </c>
      <c r="E552" s="243" t="s">
        <v>14</v>
      </c>
      <c r="F552" s="466">
        <v>5</v>
      </c>
      <c r="G552" s="688"/>
      <c r="H552" s="304">
        <f t="shared" ref="H552:H561" si="122">ROUND(G552*(1+$F$780),2)</f>
        <v>0</v>
      </c>
      <c r="I552" s="304">
        <f t="shared" ref="I552" si="123">ROUND(H552*F552,2)</f>
        <v>0</v>
      </c>
      <c r="J552" s="614" t="e">
        <f t="shared" ref="J552:J561" si="124">I552/$G$779</f>
        <v>#DIV/0!</v>
      </c>
      <c r="K552" s="2"/>
      <c r="L552" s="2"/>
      <c r="M552" s="2"/>
      <c r="N552" s="2"/>
      <c r="O552" s="2"/>
      <c r="P552" s="2"/>
      <c r="Q552" s="2"/>
      <c r="R552" s="2"/>
      <c r="S552" s="2"/>
      <c r="T552" s="2"/>
      <c r="U552" s="2"/>
      <c r="V552" s="2"/>
      <c r="W552" s="2"/>
      <c r="X552" s="2"/>
    </row>
    <row r="553" spans="1:24" ht="25.5" outlineLevel="1" x14ac:dyDescent="0.2">
      <c r="A553" s="604" t="s">
        <v>795</v>
      </c>
      <c r="B553" s="617" t="s">
        <v>117</v>
      </c>
      <c r="C553" s="470" t="s">
        <v>684</v>
      </c>
      <c r="D553" s="602" t="s">
        <v>685</v>
      </c>
      <c r="E553" s="243" t="s">
        <v>14</v>
      </c>
      <c r="F553" s="466">
        <v>3</v>
      </c>
      <c r="G553" s="688"/>
      <c r="H553" s="304">
        <f t="shared" si="122"/>
        <v>0</v>
      </c>
      <c r="I553" s="304">
        <f t="shared" ref="I553:I561" si="125">ROUND(H553*F553,2)</f>
        <v>0</v>
      </c>
      <c r="J553" s="614" t="e">
        <f t="shared" si="124"/>
        <v>#DIV/0!</v>
      </c>
      <c r="K553" s="2"/>
      <c r="L553" s="2"/>
      <c r="M553" s="2"/>
      <c r="N553" s="2"/>
      <c r="O553" s="2"/>
      <c r="P553" s="2"/>
      <c r="Q553" s="2"/>
      <c r="R553" s="2"/>
      <c r="S553" s="2"/>
      <c r="T553" s="2"/>
      <c r="U553" s="2"/>
      <c r="V553" s="2"/>
      <c r="W553" s="2"/>
      <c r="X553" s="2"/>
    </row>
    <row r="554" spans="1:24" ht="25.5" outlineLevel="1" x14ac:dyDescent="0.2">
      <c r="A554" s="600" t="s">
        <v>796</v>
      </c>
      <c r="B554" s="617" t="s">
        <v>213</v>
      </c>
      <c r="C554" s="470" t="s">
        <v>1831</v>
      </c>
      <c r="D554" s="602" t="s">
        <v>1832</v>
      </c>
      <c r="E554" s="243" t="s">
        <v>1429</v>
      </c>
      <c r="F554" s="466">
        <v>2</v>
      </c>
      <c r="G554" s="243">
        <f>Composições!G1411</f>
        <v>0</v>
      </c>
      <c r="H554" s="304">
        <f t="shared" si="122"/>
        <v>0</v>
      </c>
      <c r="I554" s="304">
        <f t="shared" si="125"/>
        <v>0</v>
      </c>
      <c r="J554" s="614" t="e">
        <f t="shared" si="124"/>
        <v>#DIV/0!</v>
      </c>
      <c r="K554" s="2"/>
      <c r="L554" s="2"/>
      <c r="M554" s="2"/>
      <c r="N554" s="2"/>
      <c r="O554" s="2"/>
      <c r="P554" s="2"/>
      <c r="Q554" s="2"/>
      <c r="R554" s="2"/>
      <c r="S554" s="2"/>
      <c r="T554" s="2"/>
      <c r="U554" s="2"/>
      <c r="V554" s="2"/>
      <c r="W554" s="2"/>
      <c r="X554" s="2"/>
    </row>
    <row r="555" spans="1:24" ht="25.5" outlineLevel="1" x14ac:dyDescent="0.2">
      <c r="A555" s="600" t="s">
        <v>797</v>
      </c>
      <c r="B555" s="617" t="s">
        <v>213</v>
      </c>
      <c r="C555" s="470" t="s">
        <v>742</v>
      </c>
      <c r="D555" s="602" t="s">
        <v>2201</v>
      </c>
      <c r="E555" s="243" t="s">
        <v>1279</v>
      </c>
      <c r="F555" s="466">
        <v>620</v>
      </c>
      <c r="G555" s="243">
        <f>Composições!G1424</f>
        <v>0</v>
      </c>
      <c r="H555" s="304">
        <f t="shared" si="122"/>
        <v>0</v>
      </c>
      <c r="I555" s="304">
        <f t="shared" si="125"/>
        <v>0</v>
      </c>
      <c r="J555" s="614" t="e">
        <f t="shared" si="124"/>
        <v>#DIV/0!</v>
      </c>
      <c r="K555" s="2"/>
      <c r="L555" s="2"/>
      <c r="M555" s="2"/>
      <c r="N555" s="2"/>
      <c r="O555" s="2"/>
      <c r="P555" s="2"/>
      <c r="Q555" s="2"/>
      <c r="R555" s="2"/>
      <c r="S555" s="2"/>
      <c r="T555" s="2"/>
      <c r="U555" s="2"/>
      <c r="V555" s="2"/>
      <c r="W555" s="2"/>
      <c r="X555" s="2"/>
    </row>
    <row r="556" spans="1:24" ht="25.5" outlineLevel="1" x14ac:dyDescent="0.2">
      <c r="A556" s="600" t="s">
        <v>798</v>
      </c>
      <c r="B556" s="617" t="s">
        <v>117</v>
      </c>
      <c r="C556" s="470" t="s">
        <v>1833</v>
      </c>
      <c r="D556" s="602" t="s">
        <v>1834</v>
      </c>
      <c r="E556" s="243" t="s">
        <v>128</v>
      </c>
      <c r="F556" s="466">
        <v>310</v>
      </c>
      <c r="G556" s="688"/>
      <c r="H556" s="304">
        <f t="shared" si="122"/>
        <v>0</v>
      </c>
      <c r="I556" s="304">
        <f t="shared" si="125"/>
        <v>0</v>
      </c>
      <c r="J556" s="614" t="e">
        <f t="shared" si="124"/>
        <v>#DIV/0!</v>
      </c>
      <c r="K556" s="2"/>
      <c r="L556" s="2"/>
      <c r="M556" s="2"/>
      <c r="N556" s="2"/>
      <c r="O556" s="2"/>
      <c r="P556" s="2"/>
      <c r="Q556" s="2"/>
      <c r="R556" s="2"/>
      <c r="S556" s="2"/>
      <c r="T556" s="2"/>
      <c r="U556" s="2"/>
      <c r="V556" s="2"/>
      <c r="W556" s="2"/>
      <c r="X556" s="2"/>
    </row>
    <row r="557" spans="1:24" ht="25.5" outlineLevel="1" x14ac:dyDescent="0.2">
      <c r="A557" s="609" t="s">
        <v>799</v>
      </c>
      <c r="B557" s="617" t="s">
        <v>117</v>
      </c>
      <c r="C557" s="470" t="s">
        <v>747</v>
      </c>
      <c r="D557" s="602" t="s">
        <v>748</v>
      </c>
      <c r="E557" s="243" t="s">
        <v>14</v>
      </c>
      <c r="F557" s="466">
        <v>12</v>
      </c>
      <c r="G557" s="688"/>
      <c r="H557" s="304">
        <f t="shared" si="122"/>
        <v>0</v>
      </c>
      <c r="I557" s="304">
        <f t="shared" si="125"/>
        <v>0</v>
      </c>
      <c r="J557" s="614" t="e">
        <f t="shared" si="124"/>
        <v>#DIV/0!</v>
      </c>
      <c r="K557" s="2"/>
      <c r="L557" s="2"/>
      <c r="M557" s="2"/>
      <c r="N557" s="2"/>
      <c r="O557" s="2"/>
      <c r="P557" s="2"/>
      <c r="Q557" s="2"/>
      <c r="R557" s="2"/>
      <c r="S557" s="2"/>
      <c r="T557" s="2"/>
      <c r="U557" s="2"/>
      <c r="V557" s="2"/>
      <c r="W557" s="2"/>
      <c r="X557" s="2"/>
    </row>
    <row r="558" spans="1:24" ht="25.5" outlineLevel="1" x14ac:dyDescent="0.2">
      <c r="A558" s="604" t="s">
        <v>800</v>
      </c>
      <c r="B558" s="617" t="s">
        <v>117</v>
      </c>
      <c r="C558" s="470" t="s">
        <v>1835</v>
      </c>
      <c r="D558" s="602" t="s">
        <v>1836</v>
      </c>
      <c r="E558" s="243" t="s">
        <v>14</v>
      </c>
      <c r="F558" s="466">
        <v>13</v>
      </c>
      <c r="G558" s="688"/>
      <c r="H558" s="304">
        <f t="shared" si="122"/>
        <v>0</v>
      </c>
      <c r="I558" s="304">
        <f t="shared" si="125"/>
        <v>0</v>
      </c>
      <c r="J558" s="614" t="e">
        <f t="shared" si="124"/>
        <v>#DIV/0!</v>
      </c>
      <c r="K558" s="2"/>
      <c r="L558" s="2"/>
      <c r="M558" s="2"/>
      <c r="N558" s="2"/>
      <c r="O558" s="2"/>
      <c r="P558" s="2"/>
      <c r="Q558" s="2"/>
      <c r="R558" s="2"/>
      <c r="S558" s="2"/>
      <c r="T558" s="2"/>
      <c r="U558" s="2"/>
      <c r="V558" s="2"/>
      <c r="W558" s="2"/>
      <c r="X558" s="2"/>
    </row>
    <row r="559" spans="1:24" ht="25.5" outlineLevel="1" x14ac:dyDescent="0.2">
      <c r="A559" s="600" t="s">
        <v>801</v>
      </c>
      <c r="B559" s="617" t="s">
        <v>117</v>
      </c>
      <c r="C559" s="470" t="s">
        <v>686</v>
      </c>
      <c r="D559" s="602" t="s">
        <v>687</v>
      </c>
      <c r="E559" s="243" t="s">
        <v>14</v>
      </c>
      <c r="F559" s="466">
        <v>2</v>
      </c>
      <c r="G559" s="688"/>
      <c r="H559" s="304">
        <f t="shared" si="122"/>
        <v>0</v>
      </c>
      <c r="I559" s="304">
        <f t="shared" si="125"/>
        <v>0</v>
      </c>
      <c r="J559" s="614" t="e">
        <f t="shared" si="124"/>
        <v>#DIV/0!</v>
      </c>
      <c r="K559" s="2"/>
      <c r="L559" s="2"/>
      <c r="M559" s="2"/>
      <c r="N559" s="2"/>
      <c r="O559" s="2"/>
      <c r="P559" s="2"/>
      <c r="Q559" s="2"/>
      <c r="R559" s="2"/>
      <c r="S559" s="2"/>
      <c r="T559" s="2"/>
      <c r="U559" s="2"/>
      <c r="V559" s="2"/>
      <c r="W559" s="2"/>
      <c r="X559" s="2"/>
    </row>
    <row r="560" spans="1:24" ht="25.5" outlineLevel="1" x14ac:dyDescent="0.2">
      <c r="A560" s="600" t="s">
        <v>802</v>
      </c>
      <c r="B560" s="603" t="s">
        <v>117</v>
      </c>
      <c r="C560" s="449" t="s">
        <v>751</v>
      </c>
      <c r="D560" s="606" t="s">
        <v>752</v>
      </c>
      <c r="E560" s="247" t="s">
        <v>128</v>
      </c>
      <c r="F560" s="438">
        <v>310</v>
      </c>
      <c r="G560" s="700"/>
      <c r="H560" s="304">
        <f t="shared" si="122"/>
        <v>0</v>
      </c>
      <c r="I560" s="304">
        <f t="shared" si="125"/>
        <v>0</v>
      </c>
      <c r="J560" s="614" t="e">
        <f t="shared" si="124"/>
        <v>#DIV/0!</v>
      </c>
      <c r="K560" s="2"/>
      <c r="L560" s="2"/>
      <c r="M560" s="2"/>
      <c r="N560" s="2"/>
      <c r="O560" s="2"/>
      <c r="P560" s="2"/>
      <c r="Q560" s="2"/>
      <c r="R560" s="2"/>
      <c r="S560" s="2"/>
      <c r="T560" s="2"/>
      <c r="U560" s="2"/>
      <c r="V560" s="2"/>
      <c r="W560" s="2"/>
      <c r="X560" s="2"/>
    </row>
    <row r="561" spans="1:24" ht="12.75" outlineLevel="1" x14ac:dyDescent="0.2">
      <c r="A561" s="607" t="s">
        <v>2463</v>
      </c>
      <c r="B561" s="479" t="s">
        <v>213</v>
      </c>
      <c r="C561" s="440" t="s">
        <v>688</v>
      </c>
      <c r="D561" s="621" t="s">
        <v>1837</v>
      </c>
      <c r="E561" s="442" t="s">
        <v>1429</v>
      </c>
      <c r="F561" s="432">
        <v>1</v>
      </c>
      <c r="G561" s="622">
        <f>Composições!G1433</f>
        <v>0</v>
      </c>
      <c r="H561" s="316">
        <f t="shared" si="122"/>
        <v>0</v>
      </c>
      <c r="I561" s="314">
        <f t="shared" si="125"/>
        <v>0</v>
      </c>
      <c r="J561" s="614" t="e">
        <f t="shared" si="124"/>
        <v>#DIV/0!</v>
      </c>
      <c r="K561" s="2"/>
      <c r="L561" s="2"/>
      <c r="M561" s="2"/>
      <c r="N561" s="2"/>
      <c r="O561" s="2"/>
      <c r="P561" s="2"/>
      <c r="Q561" s="2"/>
      <c r="R561" s="2"/>
      <c r="S561" s="2"/>
      <c r="T561" s="2"/>
      <c r="U561" s="2"/>
      <c r="V561" s="2"/>
      <c r="W561" s="2"/>
      <c r="X561" s="2"/>
    </row>
    <row r="562" spans="1:24" ht="12.75" outlineLevel="1" x14ac:dyDescent="0.2">
      <c r="A562" s="318" t="s">
        <v>749</v>
      </c>
      <c r="B562" s="295"/>
      <c r="C562" s="296"/>
      <c r="D562" s="297" t="s">
        <v>681</v>
      </c>
      <c r="E562" s="321">
        <f>SUM(I563:I566)</f>
        <v>0</v>
      </c>
      <c r="F562" s="322"/>
      <c r="G562" s="299"/>
      <c r="H562" s="299"/>
      <c r="I562" s="319"/>
      <c r="J562" s="323" t="e">
        <f>E562/$G$779</f>
        <v>#DIV/0!</v>
      </c>
      <c r="K562" s="2"/>
      <c r="L562" s="2"/>
      <c r="M562" s="2"/>
      <c r="N562" s="2"/>
      <c r="O562" s="2"/>
      <c r="P562" s="2"/>
      <c r="Q562" s="2"/>
      <c r="R562" s="2"/>
      <c r="S562" s="2"/>
      <c r="T562" s="2"/>
      <c r="U562" s="2"/>
      <c r="V562" s="2"/>
      <c r="W562" s="2"/>
      <c r="X562" s="2"/>
    </row>
    <row r="563" spans="1:24" ht="51" outlineLevel="1" x14ac:dyDescent="0.2">
      <c r="A563" s="612" t="s">
        <v>803</v>
      </c>
      <c r="B563" s="617" t="s">
        <v>117</v>
      </c>
      <c r="C563" s="470" t="s">
        <v>1838</v>
      </c>
      <c r="D563" s="602" t="s">
        <v>1839</v>
      </c>
      <c r="E563" s="243" t="s">
        <v>14</v>
      </c>
      <c r="F563" s="466">
        <v>13</v>
      </c>
      <c r="G563" s="688"/>
      <c r="H563" s="304">
        <f>ROUND(G563*(1+$F$780),2)</f>
        <v>0</v>
      </c>
      <c r="I563" s="304">
        <f t="shared" ref="I563" si="126">ROUND(H563*F563,2)</f>
        <v>0</v>
      </c>
      <c r="J563" s="614" t="e">
        <f>I563/$G$779</f>
        <v>#DIV/0!</v>
      </c>
      <c r="K563" s="2"/>
      <c r="L563" s="2"/>
      <c r="M563" s="2"/>
      <c r="N563" s="2"/>
      <c r="O563" s="2"/>
      <c r="P563" s="2"/>
      <c r="Q563" s="2"/>
      <c r="R563" s="2"/>
      <c r="S563" s="2"/>
      <c r="T563" s="2"/>
      <c r="U563" s="2"/>
      <c r="V563" s="2"/>
      <c r="W563" s="2"/>
      <c r="X563" s="2"/>
    </row>
    <row r="564" spans="1:24" ht="25.5" outlineLevel="1" x14ac:dyDescent="0.2">
      <c r="A564" s="600" t="s">
        <v>804</v>
      </c>
      <c r="B564" s="617" t="s">
        <v>117</v>
      </c>
      <c r="C564" s="470" t="s">
        <v>1840</v>
      </c>
      <c r="D564" s="602" t="s">
        <v>1841</v>
      </c>
      <c r="E564" s="243" t="s">
        <v>14</v>
      </c>
      <c r="F564" s="466">
        <v>1</v>
      </c>
      <c r="G564" s="688"/>
      <c r="H564" s="304">
        <f>ROUND(G564*(1+$F$780),2)</f>
        <v>0</v>
      </c>
      <c r="I564" s="304">
        <f t="shared" ref="I564:I566" si="127">ROUND(H564*F564,2)</f>
        <v>0</v>
      </c>
      <c r="J564" s="614" t="e">
        <f>I564/$G$779</f>
        <v>#DIV/0!</v>
      </c>
      <c r="K564" s="2"/>
      <c r="L564" s="2"/>
      <c r="M564" s="2"/>
      <c r="N564" s="2"/>
      <c r="O564" s="2"/>
      <c r="P564" s="2"/>
      <c r="Q564" s="2"/>
      <c r="R564" s="2"/>
      <c r="S564" s="2"/>
      <c r="T564" s="2"/>
      <c r="U564" s="2"/>
      <c r="V564" s="2"/>
      <c r="W564" s="2"/>
      <c r="X564" s="2"/>
    </row>
    <row r="565" spans="1:24" ht="25.5" outlineLevel="1" x14ac:dyDescent="0.2">
      <c r="A565" s="600" t="s">
        <v>805</v>
      </c>
      <c r="B565" s="617" t="s">
        <v>117</v>
      </c>
      <c r="C565" s="470" t="s">
        <v>482</v>
      </c>
      <c r="D565" s="602" t="s">
        <v>483</v>
      </c>
      <c r="E565" s="243" t="s">
        <v>14</v>
      </c>
      <c r="F565" s="466">
        <v>1</v>
      </c>
      <c r="G565" s="688"/>
      <c r="H565" s="304">
        <f>ROUND(G565*(1+$F$780),2)</f>
        <v>0</v>
      </c>
      <c r="I565" s="304">
        <f t="shared" si="127"/>
        <v>0</v>
      </c>
      <c r="J565" s="614" t="e">
        <f>I565/$G$779</f>
        <v>#DIV/0!</v>
      </c>
      <c r="K565" s="2"/>
      <c r="L565" s="2"/>
      <c r="M565" s="2"/>
      <c r="N565" s="2"/>
      <c r="O565" s="2"/>
      <c r="P565" s="2"/>
      <c r="Q565" s="2"/>
      <c r="R565" s="2"/>
      <c r="S565" s="2"/>
      <c r="T565" s="2"/>
      <c r="U565" s="2"/>
      <c r="V565" s="2"/>
      <c r="W565" s="2"/>
      <c r="X565" s="2"/>
    </row>
    <row r="566" spans="1:24" ht="25.5" outlineLevel="1" x14ac:dyDescent="0.2">
      <c r="A566" s="623" t="s">
        <v>806</v>
      </c>
      <c r="B566" s="507" t="s">
        <v>117</v>
      </c>
      <c r="C566" s="489" t="s">
        <v>682</v>
      </c>
      <c r="D566" s="618" t="s">
        <v>683</v>
      </c>
      <c r="E566" s="245" t="s">
        <v>14</v>
      </c>
      <c r="F566" s="496">
        <v>1</v>
      </c>
      <c r="G566" s="693"/>
      <c r="H566" s="619">
        <f>ROUND(G566*(1+$F$780),2)</f>
        <v>0</v>
      </c>
      <c r="I566" s="619">
        <f t="shared" si="127"/>
        <v>0</v>
      </c>
      <c r="J566" s="614" t="e">
        <f>I566/$G$779</f>
        <v>#DIV/0!</v>
      </c>
      <c r="K566" s="2"/>
      <c r="L566" s="2"/>
      <c r="M566" s="2"/>
      <c r="N566" s="2"/>
      <c r="O566" s="2"/>
      <c r="P566" s="2"/>
      <c r="Q566" s="2"/>
      <c r="R566" s="2"/>
      <c r="S566" s="2"/>
      <c r="T566" s="2"/>
      <c r="U566" s="2"/>
      <c r="V566" s="2"/>
      <c r="W566" s="2"/>
      <c r="X566" s="2"/>
    </row>
    <row r="567" spans="1:24" ht="12.75" outlineLevel="1" x14ac:dyDescent="0.2">
      <c r="A567" s="294" t="s">
        <v>2552</v>
      </c>
      <c r="B567" s="295"/>
      <c r="C567" s="296"/>
      <c r="D567" s="297" t="s">
        <v>694</v>
      </c>
      <c r="E567" s="298">
        <f>SUM(I568:I570)</f>
        <v>0</v>
      </c>
      <c r="F567" s="299"/>
      <c r="G567" s="299"/>
      <c r="H567" s="299"/>
      <c r="I567" s="295"/>
      <c r="J567" s="323" t="e">
        <f>E567/$G$779</f>
        <v>#DIV/0!</v>
      </c>
      <c r="K567" s="2"/>
      <c r="L567" s="2"/>
      <c r="M567" s="2"/>
      <c r="N567" s="2"/>
      <c r="O567" s="2"/>
      <c r="P567" s="2"/>
      <c r="Q567" s="2"/>
      <c r="R567" s="2"/>
      <c r="S567" s="2"/>
      <c r="T567" s="2"/>
      <c r="U567" s="2"/>
      <c r="V567" s="2"/>
      <c r="W567" s="2"/>
      <c r="X567" s="2"/>
    </row>
    <row r="568" spans="1:24" ht="25.5" outlineLevel="1" x14ac:dyDescent="0.2">
      <c r="A568" s="612" t="s">
        <v>2553</v>
      </c>
      <c r="B568" s="617" t="s">
        <v>117</v>
      </c>
      <c r="C568" s="470" t="s">
        <v>695</v>
      </c>
      <c r="D568" s="602" t="s">
        <v>696</v>
      </c>
      <c r="E568" s="243" t="s">
        <v>14</v>
      </c>
      <c r="F568" s="466">
        <v>91</v>
      </c>
      <c r="G568" s="688"/>
      <c r="H568" s="304">
        <f>ROUND(G568*(1+$F$780),2)</f>
        <v>0</v>
      </c>
      <c r="I568" s="304">
        <f t="shared" ref="I568" si="128">ROUND(H568*F568,2)</f>
        <v>0</v>
      </c>
      <c r="J568" s="614" t="e">
        <f>I568/$G$779</f>
        <v>#DIV/0!</v>
      </c>
      <c r="K568" s="2"/>
      <c r="L568" s="2"/>
      <c r="M568" s="2"/>
      <c r="N568" s="2"/>
      <c r="O568" s="2"/>
      <c r="P568" s="2"/>
      <c r="Q568" s="2"/>
      <c r="R568" s="2"/>
      <c r="S568" s="2"/>
      <c r="T568" s="2"/>
      <c r="U568" s="2"/>
      <c r="V568" s="2"/>
      <c r="W568" s="2"/>
      <c r="X568" s="2"/>
    </row>
    <row r="569" spans="1:24" ht="25.5" outlineLevel="1" x14ac:dyDescent="0.2">
      <c r="A569" s="607" t="s">
        <v>2554</v>
      </c>
      <c r="B569" s="617" t="s">
        <v>117</v>
      </c>
      <c r="C569" s="470" t="s">
        <v>698</v>
      </c>
      <c r="D569" s="602" t="s">
        <v>699</v>
      </c>
      <c r="E569" s="243" t="s">
        <v>108</v>
      </c>
      <c r="F569" s="466">
        <v>36</v>
      </c>
      <c r="G569" s="688"/>
      <c r="H569" s="304">
        <f>ROUND(G569*(1+$F$780),2)</f>
        <v>0</v>
      </c>
      <c r="I569" s="304">
        <f t="shared" ref="I569:I570" si="129">ROUND(H569*F569,2)</f>
        <v>0</v>
      </c>
      <c r="J569" s="614" t="e">
        <f>I569/$G$779</f>
        <v>#DIV/0!</v>
      </c>
      <c r="K569" s="2"/>
      <c r="L569" s="2"/>
      <c r="M569" s="2"/>
      <c r="N569" s="2"/>
      <c r="O569" s="2"/>
      <c r="P569" s="2"/>
      <c r="Q569" s="2"/>
      <c r="R569" s="2"/>
      <c r="S569" s="2"/>
      <c r="T569" s="2"/>
      <c r="U569" s="2"/>
      <c r="V569" s="2"/>
      <c r="W569" s="2"/>
      <c r="X569" s="2"/>
    </row>
    <row r="570" spans="1:24" ht="13.5" outlineLevel="1" thickBot="1" x14ac:dyDescent="0.25">
      <c r="A570" s="610" t="s">
        <v>2555</v>
      </c>
      <c r="B570" s="617" t="s">
        <v>213</v>
      </c>
      <c r="C570" s="470" t="s">
        <v>697</v>
      </c>
      <c r="D570" s="602" t="s">
        <v>1842</v>
      </c>
      <c r="E570" s="243" t="s">
        <v>1251</v>
      </c>
      <c r="F570" s="466">
        <v>136</v>
      </c>
      <c r="G570" s="243">
        <f>Composições!G1443</f>
        <v>0</v>
      </c>
      <c r="H570" s="304">
        <f>ROUND(G570*(1+$F$780),2)</f>
        <v>0</v>
      </c>
      <c r="I570" s="304">
        <f t="shared" si="129"/>
        <v>0</v>
      </c>
      <c r="J570" s="614" t="e">
        <f>I570/$G$779</f>
        <v>#DIV/0!</v>
      </c>
      <c r="K570" s="2"/>
      <c r="L570" s="2"/>
      <c r="M570" s="2"/>
      <c r="N570" s="2"/>
      <c r="O570" s="2"/>
      <c r="P570" s="2"/>
      <c r="Q570" s="2"/>
      <c r="R570" s="2"/>
      <c r="S570" s="2"/>
      <c r="T570" s="2"/>
      <c r="U570" s="2"/>
      <c r="V570" s="2"/>
      <c r="W570" s="2"/>
      <c r="X570" s="2"/>
    </row>
    <row r="571" spans="1:24" ht="15.75" outlineLevel="1" thickBot="1" x14ac:dyDescent="0.25">
      <c r="A571" s="288">
        <v>18</v>
      </c>
      <c r="B571" s="289"/>
      <c r="C571" s="324"/>
      <c r="D571" s="291" t="s">
        <v>700</v>
      </c>
      <c r="E571" s="292">
        <f>E572+E579+E604+E627+E643+E649</f>
        <v>0</v>
      </c>
      <c r="F571" s="292"/>
      <c r="G571" s="292"/>
      <c r="H571" s="292"/>
      <c r="I571" s="292"/>
      <c r="J571" s="293" t="e">
        <f>E571/$G$779</f>
        <v>#DIV/0!</v>
      </c>
      <c r="K571" s="2"/>
      <c r="L571" s="2"/>
      <c r="M571" s="2"/>
      <c r="N571" s="2"/>
      <c r="O571" s="2"/>
      <c r="P571" s="2"/>
      <c r="Q571" s="2"/>
      <c r="R571" s="2"/>
      <c r="S571" s="2"/>
      <c r="T571" s="2"/>
      <c r="U571" s="2"/>
      <c r="V571" s="2"/>
      <c r="W571" s="2"/>
      <c r="X571" s="2"/>
    </row>
    <row r="572" spans="1:24" ht="12.75" outlineLevel="1" x14ac:dyDescent="0.2">
      <c r="A572" s="294" t="s">
        <v>785</v>
      </c>
      <c r="B572" s="295"/>
      <c r="C572" s="296"/>
      <c r="D572" s="297" t="s">
        <v>169</v>
      </c>
      <c r="E572" s="298">
        <f>SUM(I573:I578)</f>
        <v>0</v>
      </c>
      <c r="F572" s="299"/>
      <c r="G572" s="299"/>
      <c r="H572" s="299"/>
      <c r="I572" s="295"/>
      <c r="J572" s="323" t="e">
        <f>E572/$G$779</f>
        <v>#DIV/0!</v>
      </c>
      <c r="K572" s="2"/>
      <c r="L572" s="2"/>
      <c r="M572" s="2"/>
      <c r="N572" s="2"/>
      <c r="O572" s="2"/>
      <c r="P572" s="2"/>
      <c r="Q572" s="2"/>
      <c r="R572" s="2"/>
      <c r="S572" s="2"/>
      <c r="T572" s="2"/>
      <c r="U572" s="2"/>
      <c r="V572" s="2"/>
      <c r="W572" s="2"/>
      <c r="X572" s="2"/>
    </row>
    <row r="573" spans="1:24" ht="38.25" outlineLevel="1" x14ac:dyDescent="0.2">
      <c r="A573" s="597" t="s">
        <v>727</v>
      </c>
      <c r="B573" s="617" t="s">
        <v>117</v>
      </c>
      <c r="C573" s="470" t="s">
        <v>701</v>
      </c>
      <c r="D573" s="602" t="s">
        <v>702</v>
      </c>
      <c r="E573" s="243" t="s">
        <v>14</v>
      </c>
      <c r="F573" s="466">
        <v>2</v>
      </c>
      <c r="G573" s="688"/>
      <c r="H573" s="304">
        <f t="shared" ref="H573:H578" si="130">ROUND(G573*(1+$F$780),2)</f>
        <v>0</v>
      </c>
      <c r="I573" s="304">
        <f t="shared" ref="I573" si="131">ROUND(H573*F573,2)</f>
        <v>0</v>
      </c>
      <c r="J573" s="614" t="e">
        <f t="shared" ref="J573:J578" si="132">I573/$G$779</f>
        <v>#DIV/0!</v>
      </c>
      <c r="K573" s="2"/>
      <c r="L573" s="2"/>
      <c r="M573" s="2"/>
      <c r="N573" s="2"/>
      <c r="O573" s="2"/>
      <c r="P573" s="2"/>
      <c r="Q573" s="2"/>
      <c r="R573" s="2"/>
      <c r="S573" s="2"/>
      <c r="T573" s="2"/>
      <c r="U573" s="2"/>
      <c r="V573" s="2"/>
      <c r="W573" s="2"/>
      <c r="X573" s="2"/>
    </row>
    <row r="574" spans="1:24" ht="38.25" outlineLevel="1" x14ac:dyDescent="0.2">
      <c r="A574" s="609" t="s">
        <v>807</v>
      </c>
      <c r="B574" s="617" t="s">
        <v>117</v>
      </c>
      <c r="C574" s="470" t="s">
        <v>703</v>
      </c>
      <c r="D574" s="602" t="s">
        <v>704</v>
      </c>
      <c r="E574" s="243" t="s">
        <v>14</v>
      </c>
      <c r="F574" s="466">
        <v>1</v>
      </c>
      <c r="G574" s="688"/>
      <c r="H574" s="304">
        <f t="shared" si="130"/>
        <v>0</v>
      </c>
      <c r="I574" s="304">
        <f t="shared" ref="I574:I637" si="133">ROUND(H574*F574,2)</f>
        <v>0</v>
      </c>
      <c r="J574" s="614" t="e">
        <f t="shared" si="132"/>
        <v>#DIV/0!</v>
      </c>
      <c r="K574" s="2"/>
      <c r="L574" s="2"/>
      <c r="M574" s="2"/>
      <c r="N574" s="2"/>
      <c r="O574" s="2"/>
      <c r="P574" s="2"/>
      <c r="Q574" s="2"/>
      <c r="R574" s="2"/>
      <c r="S574" s="2"/>
      <c r="T574" s="2"/>
      <c r="U574" s="2"/>
      <c r="V574" s="2"/>
      <c r="W574" s="2"/>
      <c r="X574" s="2"/>
    </row>
    <row r="575" spans="1:24" ht="38.25" outlineLevel="1" x14ac:dyDescent="0.2">
      <c r="A575" s="604" t="s">
        <v>808</v>
      </c>
      <c r="B575" s="617" t="s">
        <v>213</v>
      </c>
      <c r="C575" s="470" t="s">
        <v>1843</v>
      </c>
      <c r="D575" s="602" t="s">
        <v>1844</v>
      </c>
      <c r="E575" s="243" t="s">
        <v>1251</v>
      </c>
      <c r="F575" s="466">
        <v>4</v>
      </c>
      <c r="G575" s="243">
        <f>Composições!G1451</f>
        <v>0</v>
      </c>
      <c r="H575" s="304">
        <f t="shared" si="130"/>
        <v>0</v>
      </c>
      <c r="I575" s="304">
        <f t="shared" si="133"/>
        <v>0</v>
      </c>
      <c r="J575" s="614" t="e">
        <f t="shared" si="132"/>
        <v>#DIV/0!</v>
      </c>
      <c r="K575" s="2"/>
      <c r="L575" s="2"/>
      <c r="M575" s="2"/>
      <c r="N575" s="2"/>
      <c r="O575" s="2"/>
      <c r="P575" s="2"/>
      <c r="Q575" s="2"/>
      <c r="R575" s="2"/>
      <c r="S575" s="2"/>
      <c r="T575" s="2"/>
      <c r="U575" s="2"/>
      <c r="V575" s="2"/>
      <c r="W575" s="2"/>
      <c r="X575" s="2"/>
    </row>
    <row r="576" spans="1:24" ht="38.25" outlineLevel="1" x14ac:dyDescent="0.2">
      <c r="A576" s="607" t="s">
        <v>809</v>
      </c>
      <c r="B576" s="617" t="s">
        <v>117</v>
      </c>
      <c r="C576" s="470" t="s">
        <v>1845</v>
      </c>
      <c r="D576" s="602" t="s">
        <v>1846</v>
      </c>
      <c r="E576" s="243" t="s">
        <v>14</v>
      </c>
      <c r="F576" s="466">
        <v>1</v>
      </c>
      <c r="G576" s="688"/>
      <c r="H576" s="304">
        <f t="shared" si="130"/>
        <v>0</v>
      </c>
      <c r="I576" s="304">
        <f t="shared" si="133"/>
        <v>0</v>
      </c>
      <c r="J576" s="614" t="e">
        <f t="shared" si="132"/>
        <v>#DIV/0!</v>
      </c>
      <c r="K576" s="2"/>
      <c r="L576" s="2"/>
      <c r="M576" s="2"/>
      <c r="N576" s="2"/>
      <c r="O576" s="2"/>
      <c r="P576" s="2"/>
      <c r="Q576" s="2"/>
      <c r="R576" s="2"/>
      <c r="S576" s="2"/>
      <c r="T576" s="2"/>
      <c r="U576" s="2"/>
      <c r="V576" s="2"/>
      <c r="W576" s="2"/>
      <c r="X576" s="2"/>
    </row>
    <row r="577" spans="1:24" ht="38.25" outlineLevel="1" x14ac:dyDescent="0.2">
      <c r="A577" s="607" t="s">
        <v>810</v>
      </c>
      <c r="B577" s="603" t="s">
        <v>213</v>
      </c>
      <c r="C577" s="449" t="s">
        <v>1847</v>
      </c>
      <c r="D577" s="606" t="s">
        <v>1848</v>
      </c>
      <c r="E577" s="247" t="s">
        <v>1251</v>
      </c>
      <c r="F577" s="432">
        <v>6</v>
      </c>
      <c r="G577" s="247">
        <f>Composições!G1460</f>
        <v>0</v>
      </c>
      <c r="H577" s="304">
        <f t="shared" si="130"/>
        <v>0</v>
      </c>
      <c r="I577" s="304">
        <f t="shared" si="133"/>
        <v>0</v>
      </c>
      <c r="J577" s="614" t="e">
        <f t="shared" si="132"/>
        <v>#DIV/0!</v>
      </c>
      <c r="K577" s="2"/>
      <c r="L577" s="2"/>
      <c r="M577" s="2"/>
      <c r="N577" s="2"/>
      <c r="O577" s="2"/>
      <c r="P577" s="2"/>
      <c r="Q577" s="2"/>
      <c r="R577" s="2"/>
      <c r="S577" s="2"/>
      <c r="T577" s="2"/>
      <c r="U577" s="2"/>
      <c r="V577" s="2"/>
      <c r="W577" s="2"/>
      <c r="X577" s="2"/>
    </row>
    <row r="578" spans="1:24" ht="25.5" outlineLevel="1" x14ac:dyDescent="0.2">
      <c r="A578" s="607" t="s">
        <v>1900</v>
      </c>
      <c r="B578" s="479" t="s">
        <v>117</v>
      </c>
      <c r="C578" s="440" t="s">
        <v>705</v>
      </c>
      <c r="D578" s="621" t="s">
        <v>706</v>
      </c>
      <c r="E578" s="442" t="s">
        <v>14</v>
      </c>
      <c r="F578" s="443">
        <v>3</v>
      </c>
      <c r="G578" s="701"/>
      <c r="H578" s="314">
        <f t="shared" si="130"/>
        <v>0</v>
      </c>
      <c r="I578" s="304">
        <f t="shared" si="133"/>
        <v>0</v>
      </c>
      <c r="J578" s="614" t="e">
        <f t="shared" si="132"/>
        <v>#DIV/0!</v>
      </c>
      <c r="K578" s="2"/>
      <c r="L578" s="2"/>
      <c r="M578" s="2"/>
      <c r="N578" s="2"/>
      <c r="O578" s="2"/>
      <c r="P578" s="2"/>
      <c r="Q578" s="2"/>
      <c r="R578" s="2"/>
      <c r="S578" s="2"/>
      <c r="T578" s="2"/>
      <c r="U578" s="2"/>
      <c r="V578" s="2"/>
      <c r="W578" s="2"/>
      <c r="X578" s="2"/>
    </row>
    <row r="579" spans="1:24" ht="12.75" outlineLevel="1" x14ac:dyDescent="0.2">
      <c r="A579" s="318" t="s">
        <v>811</v>
      </c>
      <c r="B579" s="295"/>
      <c r="C579" s="296"/>
      <c r="D579" s="375" t="s">
        <v>707</v>
      </c>
      <c r="E579" s="298">
        <f>SUM(I580:I603)</f>
        <v>0</v>
      </c>
      <c r="F579" s="299"/>
      <c r="G579" s="299"/>
      <c r="H579" s="322"/>
      <c r="I579" s="319"/>
      <c r="J579" s="323" t="e">
        <f>E579/$G$779</f>
        <v>#DIV/0!</v>
      </c>
      <c r="K579" s="2"/>
      <c r="L579" s="2"/>
      <c r="M579" s="2"/>
      <c r="N579" s="2"/>
      <c r="O579" s="2"/>
      <c r="P579" s="2"/>
      <c r="Q579" s="2"/>
      <c r="R579" s="2"/>
      <c r="S579" s="2"/>
      <c r="T579" s="2"/>
      <c r="U579" s="2"/>
      <c r="V579" s="2"/>
      <c r="W579" s="2"/>
      <c r="X579" s="2"/>
    </row>
    <row r="580" spans="1:24" ht="25.5" outlineLevel="1" x14ac:dyDescent="0.2">
      <c r="A580" s="607" t="s">
        <v>820</v>
      </c>
      <c r="B580" s="423" t="s">
        <v>117</v>
      </c>
      <c r="C580" s="445" t="s">
        <v>708</v>
      </c>
      <c r="D580" s="598" t="s">
        <v>709</v>
      </c>
      <c r="E580" s="425" t="s">
        <v>14</v>
      </c>
      <c r="F580" s="426">
        <v>62</v>
      </c>
      <c r="G580" s="681"/>
      <c r="H580" s="446">
        <f t="shared" ref="H580:H603" si="134">ROUND(G580*(1+$F$780),2)</f>
        <v>0</v>
      </c>
      <c r="I580" s="304">
        <f t="shared" si="133"/>
        <v>0</v>
      </c>
      <c r="J580" s="614" t="e">
        <f t="shared" ref="J580:J603" si="135">I580/$G$779</f>
        <v>#DIV/0!</v>
      </c>
      <c r="K580" s="2"/>
      <c r="L580" s="2"/>
      <c r="M580" s="2"/>
      <c r="N580" s="2"/>
      <c r="O580" s="2"/>
      <c r="P580" s="2"/>
      <c r="Q580" s="2"/>
      <c r="R580" s="2"/>
      <c r="S580" s="2"/>
      <c r="T580" s="2"/>
      <c r="U580" s="2"/>
      <c r="V580" s="2"/>
      <c r="W580" s="2"/>
      <c r="X580" s="2"/>
    </row>
    <row r="581" spans="1:24" ht="25.5" outlineLevel="1" x14ac:dyDescent="0.2">
      <c r="A581" s="607" t="s">
        <v>821</v>
      </c>
      <c r="B581" s="471" t="s">
        <v>117</v>
      </c>
      <c r="C581" s="470" t="s">
        <v>710</v>
      </c>
      <c r="D581" s="602" t="s">
        <v>711</v>
      </c>
      <c r="E581" s="243" t="s">
        <v>14</v>
      </c>
      <c r="F581" s="466">
        <v>20</v>
      </c>
      <c r="G581" s="688"/>
      <c r="H581" s="453">
        <f t="shared" si="134"/>
        <v>0</v>
      </c>
      <c r="I581" s="304">
        <f t="shared" si="133"/>
        <v>0</v>
      </c>
      <c r="J581" s="614" t="e">
        <f t="shared" si="135"/>
        <v>#DIV/0!</v>
      </c>
      <c r="K581" s="2"/>
      <c r="L581" s="2"/>
      <c r="M581" s="2"/>
      <c r="N581" s="2"/>
      <c r="O581" s="2"/>
      <c r="P581" s="2"/>
      <c r="Q581" s="2"/>
      <c r="R581" s="2"/>
      <c r="S581" s="2"/>
      <c r="T581" s="2"/>
      <c r="U581" s="2"/>
      <c r="V581" s="2"/>
      <c r="W581" s="2"/>
      <c r="X581" s="2"/>
    </row>
    <row r="582" spans="1:24" ht="25.5" outlineLevel="1" x14ac:dyDescent="0.2">
      <c r="A582" s="607" t="s">
        <v>822</v>
      </c>
      <c r="B582" s="471" t="s">
        <v>117</v>
      </c>
      <c r="C582" s="470" t="s">
        <v>712</v>
      </c>
      <c r="D582" s="602" t="s">
        <v>713</v>
      </c>
      <c r="E582" s="243" t="s">
        <v>14</v>
      </c>
      <c r="F582" s="466">
        <v>5</v>
      </c>
      <c r="G582" s="688"/>
      <c r="H582" s="453">
        <f t="shared" si="134"/>
        <v>0</v>
      </c>
      <c r="I582" s="304">
        <f t="shared" si="133"/>
        <v>0</v>
      </c>
      <c r="J582" s="614" t="e">
        <f t="shared" si="135"/>
        <v>#DIV/0!</v>
      </c>
      <c r="K582" s="2"/>
      <c r="L582" s="2"/>
      <c r="M582" s="2"/>
      <c r="N582" s="2"/>
      <c r="O582" s="2"/>
      <c r="P582" s="2"/>
      <c r="Q582" s="2"/>
      <c r="R582" s="2"/>
      <c r="S582" s="2"/>
      <c r="T582" s="2"/>
      <c r="U582" s="2"/>
      <c r="V582" s="2"/>
      <c r="W582" s="2"/>
      <c r="X582" s="2"/>
    </row>
    <row r="583" spans="1:24" ht="25.5" outlineLevel="1" x14ac:dyDescent="0.2">
      <c r="A583" s="607" t="s">
        <v>823</v>
      </c>
      <c r="B583" s="471" t="s">
        <v>117</v>
      </c>
      <c r="C583" s="470" t="s">
        <v>1849</v>
      </c>
      <c r="D583" s="602" t="s">
        <v>1850</v>
      </c>
      <c r="E583" s="243" t="s">
        <v>14</v>
      </c>
      <c r="F583" s="466">
        <v>1</v>
      </c>
      <c r="G583" s="688"/>
      <c r="H583" s="453">
        <f t="shared" si="134"/>
        <v>0</v>
      </c>
      <c r="I583" s="304">
        <f t="shared" si="133"/>
        <v>0</v>
      </c>
      <c r="J583" s="614" t="e">
        <f t="shared" si="135"/>
        <v>#DIV/0!</v>
      </c>
      <c r="K583" s="2"/>
      <c r="L583" s="2"/>
      <c r="M583" s="2"/>
      <c r="N583" s="2"/>
      <c r="O583" s="2"/>
      <c r="P583" s="2"/>
      <c r="Q583" s="2"/>
      <c r="R583" s="2"/>
      <c r="S583" s="2"/>
      <c r="T583" s="2"/>
      <c r="U583" s="2"/>
      <c r="V583" s="2"/>
      <c r="W583" s="2"/>
      <c r="X583" s="2"/>
    </row>
    <row r="584" spans="1:24" ht="25.5" outlineLevel="1" x14ac:dyDescent="0.2">
      <c r="A584" s="607" t="s">
        <v>1880</v>
      </c>
      <c r="B584" s="471" t="s">
        <v>117</v>
      </c>
      <c r="C584" s="470" t="s">
        <v>1851</v>
      </c>
      <c r="D584" s="602" t="s">
        <v>1852</v>
      </c>
      <c r="E584" s="243" t="s">
        <v>14</v>
      </c>
      <c r="F584" s="466">
        <v>12</v>
      </c>
      <c r="G584" s="688"/>
      <c r="H584" s="453">
        <f t="shared" si="134"/>
        <v>0</v>
      </c>
      <c r="I584" s="304">
        <f t="shared" si="133"/>
        <v>0</v>
      </c>
      <c r="J584" s="614" t="e">
        <f t="shared" si="135"/>
        <v>#DIV/0!</v>
      </c>
      <c r="K584" s="2"/>
      <c r="L584" s="2"/>
      <c r="M584" s="2"/>
      <c r="N584" s="2"/>
      <c r="O584" s="2"/>
      <c r="P584" s="2"/>
      <c r="Q584" s="2"/>
      <c r="R584" s="2"/>
      <c r="S584" s="2"/>
      <c r="T584" s="2"/>
      <c r="U584" s="2"/>
      <c r="V584" s="2"/>
      <c r="W584" s="2"/>
      <c r="X584" s="2"/>
    </row>
    <row r="585" spans="1:24" ht="25.5" outlineLevel="1" x14ac:dyDescent="0.2">
      <c r="A585" s="607" t="s">
        <v>1881</v>
      </c>
      <c r="B585" s="471" t="s">
        <v>117</v>
      </c>
      <c r="C585" s="470" t="s">
        <v>1853</v>
      </c>
      <c r="D585" s="602" t="s">
        <v>1854</v>
      </c>
      <c r="E585" s="243" t="s">
        <v>14</v>
      </c>
      <c r="F585" s="466">
        <v>15</v>
      </c>
      <c r="G585" s="688"/>
      <c r="H585" s="453">
        <f t="shared" si="134"/>
        <v>0</v>
      </c>
      <c r="I585" s="304">
        <f t="shared" si="133"/>
        <v>0</v>
      </c>
      <c r="J585" s="614" t="e">
        <f t="shared" si="135"/>
        <v>#DIV/0!</v>
      </c>
      <c r="K585" s="2"/>
      <c r="L585" s="2"/>
      <c r="M585" s="2"/>
      <c r="N585" s="2"/>
      <c r="O585" s="2"/>
      <c r="P585" s="2"/>
      <c r="Q585" s="2"/>
      <c r="R585" s="2"/>
      <c r="S585" s="2"/>
      <c r="T585" s="2"/>
      <c r="U585" s="2"/>
      <c r="V585" s="2"/>
      <c r="W585" s="2"/>
      <c r="X585" s="2"/>
    </row>
    <row r="586" spans="1:24" ht="25.5" outlineLevel="1" x14ac:dyDescent="0.2">
      <c r="A586" s="607" t="s">
        <v>1882</v>
      </c>
      <c r="B586" s="471" t="s">
        <v>117</v>
      </c>
      <c r="C586" s="470" t="s">
        <v>1855</v>
      </c>
      <c r="D586" s="602" t="s">
        <v>1856</v>
      </c>
      <c r="E586" s="243" t="s">
        <v>14</v>
      </c>
      <c r="F586" s="466">
        <v>1</v>
      </c>
      <c r="G586" s="688"/>
      <c r="H586" s="453">
        <f t="shared" si="134"/>
        <v>0</v>
      </c>
      <c r="I586" s="304">
        <f t="shared" si="133"/>
        <v>0</v>
      </c>
      <c r="J586" s="614" t="e">
        <f t="shared" si="135"/>
        <v>#DIV/0!</v>
      </c>
      <c r="K586" s="2"/>
      <c r="L586" s="2"/>
      <c r="M586" s="2"/>
      <c r="N586" s="2"/>
      <c r="O586" s="2"/>
      <c r="P586" s="2"/>
      <c r="Q586" s="2"/>
      <c r="R586" s="2"/>
      <c r="S586" s="2"/>
      <c r="T586" s="2"/>
      <c r="U586" s="2"/>
      <c r="V586" s="2"/>
      <c r="W586" s="2"/>
      <c r="X586" s="2"/>
    </row>
    <row r="587" spans="1:24" ht="25.5" outlineLevel="1" x14ac:dyDescent="0.2">
      <c r="A587" s="607" t="s">
        <v>1883</v>
      </c>
      <c r="B587" s="471" t="s">
        <v>117</v>
      </c>
      <c r="C587" s="470" t="s">
        <v>1857</v>
      </c>
      <c r="D587" s="602" t="s">
        <v>1858</v>
      </c>
      <c r="E587" s="243" t="s">
        <v>14</v>
      </c>
      <c r="F587" s="466">
        <v>1</v>
      </c>
      <c r="G587" s="688"/>
      <c r="H587" s="453">
        <f t="shared" si="134"/>
        <v>0</v>
      </c>
      <c r="I587" s="304">
        <f t="shared" si="133"/>
        <v>0</v>
      </c>
      <c r="J587" s="614" t="e">
        <f t="shared" si="135"/>
        <v>#DIV/0!</v>
      </c>
      <c r="K587" s="2"/>
      <c r="L587" s="2"/>
      <c r="M587" s="2"/>
      <c r="N587" s="2"/>
      <c r="O587" s="2"/>
      <c r="P587" s="2"/>
      <c r="Q587" s="2"/>
      <c r="R587" s="2"/>
      <c r="S587" s="2"/>
      <c r="T587" s="2"/>
      <c r="U587" s="2"/>
      <c r="V587" s="2"/>
      <c r="W587" s="2"/>
      <c r="X587" s="2"/>
    </row>
    <row r="588" spans="1:24" ht="25.5" outlineLevel="1" x14ac:dyDescent="0.2">
      <c r="A588" s="607" t="s">
        <v>1884</v>
      </c>
      <c r="B588" s="471" t="s">
        <v>117</v>
      </c>
      <c r="C588" s="470" t="s">
        <v>718</v>
      </c>
      <c r="D588" s="602" t="s">
        <v>719</v>
      </c>
      <c r="E588" s="243" t="s">
        <v>14</v>
      </c>
      <c r="F588" s="466">
        <v>3</v>
      </c>
      <c r="G588" s="688"/>
      <c r="H588" s="453">
        <f t="shared" si="134"/>
        <v>0</v>
      </c>
      <c r="I588" s="304">
        <f t="shared" si="133"/>
        <v>0</v>
      </c>
      <c r="J588" s="614" t="e">
        <f t="shared" si="135"/>
        <v>#DIV/0!</v>
      </c>
      <c r="K588" s="2"/>
      <c r="L588" s="2"/>
      <c r="M588" s="2"/>
      <c r="N588" s="2"/>
      <c r="O588" s="2"/>
      <c r="P588" s="2"/>
      <c r="Q588" s="2"/>
      <c r="R588" s="2"/>
      <c r="S588" s="2"/>
      <c r="T588" s="2"/>
      <c r="U588" s="2"/>
      <c r="V588" s="2"/>
      <c r="W588" s="2"/>
      <c r="X588" s="2"/>
    </row>
    <row r="589" spans="1:24" ht="25.5" outlineLevel="1" x14ac:dyDescent="0.2">
      <c r="A589" s="607" t="s">
        <v>1885</v>
      </c>
      <c r="B589" s="603" t="s">
        <v>117</v>
      </c>
      <c r="C589" s="449" t="s">
        <v>1859</v>
      </c>
      <c r="D589" s="606" t="s">
        <v>1860</v>
      </c>
      <c r="E589" s="247" t="s">
        <v>14</v>
      </c>
      <c r="F589" s="432">
        <v>1</v>
      </c>
      <c r="G589" s="683"/>
      <c r="H589" s="625">
        <f t="shared" si="134"/>
        <v>0</v>
      </c>
      <c r="I589" s="304">
        <f t="shared" si="133"/>
        <v>0</v>
      </c>
      <c r="J589" s="614" t="e">
        <f t="shared" si="135"/>
        <v>#DIV/0!</v>
      </c>
      <c r="K589" s="2"/>
      <c r="L589" s="2"/>
      <c r="M589" s="2"/>
      <c r="N589" s="2"/>
      <c r="O589" s="2"/>
      <c r="P589" s="2"/>
      <c r="Q589" s="2"/>
      <c r="R589" s="2"/>
      <c r="S589" s="2"/>
      <c r="T589" s="2"/>
      <c r="U589" s="2"/>
      <c r="V589" s="2"/>
      <c r="W589" s="2"/>
      <c r="X589" s="2"/>
    </row>
    <row r="590" spans="1:24" ht="25.5" outlineLevel="1" x14ac:dyDescent="0.2">
      <c r="A590" s="607" t="s">
        <v>1886</v>
      </c>
      <c r="B590" s="486" t="s">
        <v>117</v>
      </c>
      <c r="C590" s="463" t="s">
        <v>720</v>
      </c>
      <c r="D590" s="601" t="s">
        <v>721</v>
      </c>
      <c r="E590" s="452" t="s">
        <v>14</v>
      </c>
      <c r="F590" s="438">
        <v>2</v>
      </c>
      <c r="G590" s="685"/>
      <c r="H590" s="626">
        <f t="shared" si="134"/>
        <v>0</v>
      </c>
      <c r="I590" s="304">
        <f t="shared" si="133"/>
        <v>0</v>
      </c>
      <c r="J590" s="614" t="e">
        <f t="shared" si="135"/>
        <v>#DIV/0!</v>
      </c>
      <c r="K590" s="2"/>
      <c r="L590" s="2"/>
      <c r="M590" s="2"/>
      <c r="N590" s="2"/>
      <c r="O590" s="2"/>
      <c r="P590" s="2"/>
      <c r="Q590" s="2"/>
      <c r="R590" s="2"/>
      <c r="S590" s="2"/>
      <c r="T590" s="2"/>
      <c r="U590" s="2"/>
      <c r="V590" s="2"/>
      <c r="W590" s="2"/>
      <c r="X590" s="2"/>
    </row>
    <row r="591" spans="1:24" ht="12.75" outlineLevel="1" x14ac:dyDescent="0.2">
      <c r="A591" s="607" t="s">
        <v>1887</v>
      </c>
      <c r="B591" s="603" t="s">
        <v>213</v>
      </c>
      <c r="C591" s="449" t="s">
        <v>722</v>
      </c>
      <c r="D591" s="606" t="s">
        <v>1861</v>
      </c>
      <c r="E591" s="247" t="s">
        <v>1429</v>
      </c>
      <c r="F591" s="432">
        <v>3</v>
      </c>
      <c r="G591" s="247">
        <f>Composições!G1469</f>
        <v>0</v>
      </c>
      <c r="H591" s="625">
        <f t="shared" si="134"/>
        <v>0</v>
      </c>
      <c r="I591" s="304">
        <f t="shared" si="133"/>
        <v>0</v>
      </c>
      <c r="J591" s="614" t="e">
        <f t="shared" si="135"/>
        <v>#DIV/0!</v>
      </c>
      <c r="K591" s="2"/>
      <c r="L591" s="2"/>
      <c r="M591" s="2"/>
      <c r="N591" s="2"/>
      <c r="O591" s="2"/>
      <c r="P591" s="2"/>
      <c r="Q591" s="2"/>
      <c r="R591" s="2"/>
      <c r="S591" s="2"/>
      <c r="T591" s="2"/>
      <c r="U591" s="2"/>
      <c r="V591" s="2"/>
      <c r="W591" s="2"/>
      <c r="X591" s="2"/>
    </row>
    <row r="592" spans="1:24" ht="12.75" outlineLevel="1" x14ac:dyDescent="0.2">
      <c r="A592" s="600" t="s">
        <v>1888</v>
      </c>
      <c r="B592" s="486" t="s">
        <v>213</v>
      </c>
      <c r="C592" s="463" t="s">
        <v>1862</v>
      </c>
      <c r="D592" s="601" t="s">
        <v>1863</v>
      </c>
      <c r="E592" s="452" t="s">
        <v>1251</v>
      </c>
      <c r="F592" s="438">
        <v>36</v>
      </c>
      <c r="G592" s="452">
        <f>Composições!G1478</f>
        <v>0</v>
      </c>
      <c r="H592" s="626">
        <f t="shared" si="134"/>
        <v>0</v>
      </c>
      <c r="I592" s="304">
        <f t="shared" si="133"/>
        <v>0</v>
      </c>
      <c r="J592" s="614" t="e">
        <f t="shared" si="135"/>
        <v>#DIV/0!</v>
      </c>
      <c r="K592" s="2"/>
      <c r="L592" s="2"/>
      <c r="M592" s="2"/>
      <c r="N592" s="2"/>
      <c r="O592" s="2"/>
      <c r="P592" s="2"/>
      <c r="Q592" s="2"/>
      <c r="R592" s="2"/>
      <c r="S592" s="2"/>
      <c r="T592" s="2"/>
      <c r="U592" s="2"/>
      <c r="V592" s="2"/>
      <c r="W592" s="2"/>
      <c r="X592" s="2"/>
    </row>
    <row r="593" spans="1:24" ht="12.75" outlineLevel="1" x14ac:dyDescent="0.2">
      <c r="A593" s="607" t="s">
        <v>1889</v>
      </c>
      <c r="B593" s="471" t="s">
        <v>213</v>
      </c>
      <c r="C593" s="470" t="s">
        <v>723</v>
      </c>
      <c r="D593" s="602" t="s">
        <v>1864</v>
      </c>
      <c r="E593" s="243" t="s">
        <v>1429</v>
      </c>
      <c r="F593" s="466">
        <v>52</v>
      </c>
      <c r="G593" s="243">
        <f>Composições!G1487</f>
        <v>0</v>
      </c>
      <c r="H593" s="453">
        <f t="shared" si="134"/>
        <v>0</v>
      </c>
      <c r="I593" s="304">
        <f t="shared" si="133"/>
        <v>0</v>
      </c>
      <c r="J593" s="614" t="e">
        <f t="shared" si="135"/>
        <v>#DIV/0!</v>
      </c>
      <c r="K593" s="2"/>
      <c r="L593" s="2"/>
      <c r="M593" s="2"/>
      <c r="N593" s="2"/>
      <c r="O593" s="2"/>
      <c r="P593" s="2"/>
      <c r="Q593" s="2"/>
      <c r="R593" s="2"/>
      <c r="S593" s="2"/>
      <c r="T593" s="2"/>
      <c r="U593" s="2"/>
      <c r="V593" s="2"/>
      <c r="W593" s="2"/>
      <c r="X593" s="2"/>
    </row>
    <row r="594" spans="1:24" ht="12.75" outlineLevel="1" x14ac:dyDescent="0.2">
      <c r="A594" s="607" t="s">
        <v>1890</v>
      </c>
      <c r="B594" s="471" t="s">
        <v>213</v>
      </c>
      <c r="C594" s="470" t="s">
        <v>724</v>
      </c>
      <c r="D594" s="602" t="s">
        <v>1865</v>
      </c>
      <c r="E594" s="243" t="s">
        <v>1251</v>
      </c>
      <c r="F594" s="466">
        <v>8</v>
      </c>
      <c r="G594" s="243">
        <f>Composições!G1495</f>
        <v>0</v>
      </c>
      <c r="H594" s="453">
        <f t="shared" si="134"/>
        <v>0</v>
      </c>
      <c r="I594" s="304">
        <f t="shared" si="133"/>
        <v>0</v>
      </c>
      <c r="J594" s="614" t="e">
        <f t="shared" si="135"/>
        <v>#DIV/0!</v>
      </c>
      <c r="K594" s="2"/>
      <c r="L594" s="2"/>
      <c r="M594" s="2"/>
      <c r="N594" s="2"/>
      <c r="O594" s="2"/>
      <c r="P594" s="2"/>
      <c r="Q594" s="2"/>
      <c r="R594" s="2"/>
      <c r="S594" s="2"/>
      <c r="T594" s="2"/>
      <c r="U594" s="2"/>
      <c r="V594" s="2"/>
      <c r="W594" s="2"/>
      <c r="X594" s="2"/>
    </row>
    <row r="595" spans="1:24" ht="25.5" outlineLevel="1" x14ac:dyDescent="0.2">
      <c r="A595" s="607" t="s">
        <v>1891</v>
      </c>
      <c r="B595" s="471" t="s">
        <v>117</v>
      </c>
      <c r="C595" s="470" t="s">
        <v>1866</v>
      </c>
      <c r="D595" s="602" t="s">
        <v>1867</v>
      </c>
      <c r="E595" s="243" t="s">
        <v>14</v>
      </c>
      <c r="F595" s="466">
        <v>36</v>
      </c>
      <c r="G595" s="688"/>
      <c r="H595" s="453">
        <f t="shared" si="134"/>
        <v>0</v>
      </c>
      <c r="I595" s="304">
        <f t="shared" si="133"/>
        <v>0</v>
      </c>
      <c r="J595" s="614" t="e">
        <f t="shared" si="135"/>
        <v>#DIV/0!</v>
      </c>
      <c r="K595" s="2"/>
      <c r="L595" s="2"/>
      <c r="M595" s="2"/>
      <c r="N595" s="2"/>
      <c r="O595" s="2"/>
      <c r="P595" s="2"/>
      <c r="Q595" s="2"/>
      <c r="R595" s="2"/>
      <c r="S595" s="2"/>
      <c r="T595" s="2"/>
      <c r="U595" s="2"/>
      <c r="V595" s="2"/>
      <c r="W595" s="2"/>
      <c r="X595" s="2"/>
    </row>
    <row r="596" spans="1:24" ht="25.5" outlineLevel="1" x14ac:dyDescent="0.2">
      <c r="A596" s="607" t="s">
        <v>1892</v>
      </c>
      <c r="B596" s="471" t="s">
        <v>117</v>
      </c>
      <c r="C596" s="470" t="s">
        <v>714</v>
      </c>
      <c r="D596" s="602" t="s">
        <v>715</v>
      </c>
      <c r="E596" s="243" t="s">
        <v>14</v>
      </c>
      <c r="F596" s="466">
        <v>1</v>
      </c>
      <c r="G596" s="688"/>
      <c r="H596" s="453">
        <f t="shared" si="134"/>
        <v>0</v>
      </c>
      <c r="I596" s="304">
        <f t="shared" si="133"/>
        <v>0</v>
      </c>
      <c r="J596" s="614" t="e">
        <f t="shared" si="135"/>
        <v>#DIV/0!</v>
      </c>
      <c r="K596" s="2"/>
      <c r="L596" s="2"/>
      <c r="M596" s="2"/>
      <c r="N596" s="2"/>
      <c r="O596" s="2"/>
      <c r="P596" s="2"/>
      <c r="Q596" s="2"/>
      <c r="R596" s="2"/>
      <c r="S596" s="2"/>
      <c r="T596" s="2"/>
      <c r="U596" s="2"/>
      <c r="V596" s="2"/>
      <c r="W596" s="2"/>
      <c r="X596" s="2"/>
    </row>
    <row r="597" spans="1:24" ht="25.5" outlineLevel="1" x14ac:dyDescent="0.2">
      <c r="A597" s="607" t="s">
        <v>1893</v>
      </c>
      <c r="B597" s="471" t="s">
        <v>117</v>
      </c>
      <c r="C597" s="470" t="s">
        <v>716</v>
      </c>
      <c r="D597" s="602" t="s">
        <v>717</v>
      </c>
      <c r="E597" s="243" t="s">
        <v>14</v>
      </c>
      <c r="F597" s="466">
        <v>1</v>
      </c>
      <c r="G597" s="688"/>
      <c r="H597" s="453">
        <f t="shared" si="134"/>
        <v>0</v>
      </c>
      <c r="I597" s="304">
        <f t="shared" si="133"/>
        <v>0</v>
      </c>
      <c r="J597" s="614" t="e">
        <f t="shared" si="135"/>
        <v>#DIV/0!</v>
      </c>
      <c r="K597" s="2"/>
      <c r="L597" s="2"/>
      <c r="M597" s="2"/>
      <c r="N597" s="2"/>
      <c r="O597" s="2"/>
      <c r="P597" s="2"/>
      <c r="Q597" s="2"/>
      <c r="R597" s="2"/>
      <c r="S597" s="2"/>
      <c r="T597" s="2"/>
      <c r="U597" s="2"/>
      <c r="V597" s="2"/>
      <c r="W597" s="2"/>
      <c r="X597" s="2"/>
    </row>
    <row r="598" spans="1:24" ht="25.5" outlineLevel="1" x14ac:dyDescent="0.2">
      <c r="A598" s="607" t="s">
        <v>1894</v>
      </c>
      <c r="B598" s="603" t="s">
        <v>117</v>
      </c>
      <c r="C598" s="469" t="s">
        <v>1868</v>
      </c>
      <c r="D598" s="602" t="s">
        <v>1869</v>
      </c>
      <c r="E598" s="243" t="s">
        <v>14</v>
      </c>
      <c r="F598" s="466">
        <v>14</v>
      </c>
      <c r="G598" s="688"/>
      <c r="H598" s="453">
        <f t="shared" si="134"/>
        <v>0</v>
      </c>
      <c r="I598" s="304">
        <f t="shared" si="133"/>
        <v>0</v>
      </c>
      <c r="J598" s="614" t="e">
        <f t="shared" si="135"/>
        <v>#DIV/0!</v>
      </c>
      <c r="K598" s="2"/>
      <c r="L598" s="2"/>
      <c r="M598" s="2"/>
      <c r="N598" s="2"/>
      <c r="O598" s="2"/>
      <c r="P598" s="2"/>
      <c r="Q598" s="2"/>
      <c r="R598" s="2"/>
      <c r="S598" s="2"/>
      <c r="T598" s="2"/>
      <c r="U598" s="2"/>
      <c r="V598" s="2"/>
      <c r="W598" s="2"/>
      <c r="X598" s="2"/>
    </row>
    <row r="599" spans="1:24" ht="12.75" outlineLevel="1" x14ac:dyDescent="0.2">
      <c r="A599" s="607" t="s">
        <v>1895</v>
      </c>
      <c r="B599" s="603" t="s">
        <v>213</v>
      </c>
      <c r="C599" s="469" t="s">
        <v>1870</v>
      </c>
      <c r="D599" s="602" t="s">
        <v>2202</v>
      </c>
      <c r="E599" s="243" t="s">
        <v>1429</v>
      </c>
      <c r="F599" s="466">
        <v>1</v>
      </c>
      <c r="G599" s="243">
        <f>Composições!G1503</f>
        <v>0</v>
      </c>
      <c r="H599" s="453">
        <f t="shared" si="134"/>
        <v>0</v>
      </c>
      <c r="I599" s="304">
        <f t="shared" si="133"/>
        <v>0</v>
      </c>
      <c r="J599" s="614" t="e">
        <f t="shared" si="135"/>
        <v>#DIV/0!</v>
      </c>
      <c r="K599" s="2"/>
      <c r="L599" s="2"/>
      <c r="M599" s="2"/>
      <c r="N599" s="2"/>
      <c r="O599" s="2"/>
      <c r="P599" s="2"/>
      <c r="Q599" s="2"/>
      <c r="R599" s="2"/>
      <c r="S599" s="2"/>
      <c r="T599" s="2"/>
      <c r="U599" s="2"/>
      <c r="V599" s="2"/>
      <c r="W599" s="2"/>
      <c r="X599" s="2"/>
    </row>
    <row r="600" spans="1:24" ht="12.75" outlineLevel="1" x14ac:dyDescent="0.2">
      <c r="A600" s="607" t="s">
        <v>1896</v>
      </c>
      <c r="B600" s="471" t="s">
        <v>213</v>
      </c>
      <c r="C600" s="470" t="s">
        <v>1871</v>
      </c>
      <c r="D600" s="602" t="s">
        <v>1872</v>
      </c>
      <c r="E600" s="243" t="s">
        <v>1251</v>
      </c>
      <c r="F600" s="466">
        <v>1</v>
      </c>
      <c r="G600" s="243">
        <f>Composições!G1512</f>
        <v>0</v>
      </c>
      <c r="H600" s="453">
        <f t="shared" si="134"/>
        <v>0</v>
      </c>
      <c r="I600" s="304">
        <f t="shared" si="133"/>
        <v>0</v>
      </c>
      <c r="J600" s="614" t="e">
        <f t="shared" si="135"/>
        <v>#DIV/0!</v>
      </c>
      <c r="K600" s="2"/>
      <c r="L600" s="2"/>
      <c r="M600" s="2"/>
      <c r="N600" s="2"/>
      <c r="O600" s="2"/>
      <c r="P600" s="2"/>
      <c r="Q600" s="2"/>
      <c r="R600" s="2"/>
      <c r="S600" s="2"/>
      <c r="T600" s="2"/>
      <c r="U600" s="2"/>
      <c r="V600" s="2"/>
      <c r="W600" s="2"/>
      <c r="X600" s="2"/>
    </row>
    <row r="601" spans="1:24" ht="25.5" outlineLevel="1" x14ac:dyDescent="0.2">
      <c r="A601" s="607" t="s">
        <v>1897</v>
      </c>
      <c r="B601" s="471" t="s">
        <v>117</v>
      </c>
      <c r="C601" s="470" t="s">
        <v>1873</v>
      </c>
      <c r="D601" s="602" t="s">
        <v>1874</v>
      </c>
      <c r="E601" s="243" t="s">
        <v>14</v>
      </c>
      <c r="F601" s="466">
        <v>1</v>
      </c>
      <c r="G601" s="688"/>
      <c r="H601" s="453">
        <f t="shared" si="134"/>
        <v>0</v>
      </c>
      <c r="I601" s="304">
        <f t="shared" si="133"/>
        <v>0</v>
      </c>
      <c r="J601" s="614" t="e">
        <f t="shared" si="135"/>
        <v>#DIV/0!</v>
      </c>
      <c r="K601" s="2"/>
      <c r="L601" s="2"/>
      <c r="M601" s="2"/>
      <c r="N601" s="2"/>
      <c r="O601" s="2"/>
      <c r="P601" s="2"/>
      <c r="Q601" s="2"/>
      <c r="R601" s="2"/>
      <c r="S601" s="2"/>
      <c r="T601" s="2"/>
      <c r="U601" s="2"/>
      <c r="V601" s="2"/>
      <c r="W601" s="2"/>
      <c r="X601" s="2"/>
    </row>
    <row r="602" spans="1:24" ht="25.5" outlineLevel="1" x14ac:dyDescent="0.2">
      <c r="A602" s="607" t="s">
        <v>1898</v>
      </c>
      <c r="B602" s="471" t="s">
        <v>117</v>
      </c>
      <c r="C602" s="449" t="s">
        <v>1875</v>
      </c>
      <c r="D602" s="606" t="s">
        <v>1876</v>
      </c>
      <c r="E602" s="243" t="s">
        <v>14</v>
      </c>
      <c r="F602" s="466">
        <v>8</v>
      </c>
      <c r="G602" s="688"/>
      <c r="H602" s="453">
        <f t="shared" si="134"/>
        <v>0</v>
      </c>
      <c r="I602" s="304">
        <f t="shared" si="133"/>
        <v>0</v>
      </c>
      <c r="J602" s="614" t="e">
        <f t="shared" si="135"/>
        <v>#DIV/0!</v>
      </c>
      <c r="K602" s="2"/>
      <c r="L602" s="2"/>
      <c r="M602" s="2"/>
      <c r="N602" s="2"/>
      <c r="O602" s="2"/>
      <c r="P602" s="2"/>
      <c r="Q602" s="2"/>
      <c r="R602" s="2"/>
      <c r="S602" s="2"/>
      <c r="T602" s="2"/>
      <c r="U602" s="2"/>
      <c r="V602" s="2"/>
      <c r="W602" s="2"/>
      <c r="X602" s="2"/>
    </row>
    <row r="603" spans="1:24" ht="25.5" outlineLevel="1" x14ac:dyDescent="0.2">
      <c r="A603" s="627" t="s">
        <v>1899</v>
      </c>
      <c r="B603" s="507" t="s">
        <v>117</v>
      </c>
      <c r="C603" s="440" t="s">
        <v>1877</v>
      </c>
      <c r="D603" s="621" t="s">
        <v>1878</v>
      </c>
      <c r="E603" s="245" t="s">
        <v>14</v>
      </c>
      <c r="F603" s="496">
        <v>2</v>
      </c>
      <c r="G603" s="693"/>
      <c r="H603" s="628">
        <f t="shared" si="134"/>
        <v>0</v>
      </c>
      <c r="I603" s="304">
        <f t="shared" si="133"/>
        <v>0</v>
      </c>
      <c r="J603" s="614" t="e">
        <f t="shared" si="135"/>
        <v>#DIV/0!</v>
      </c>
      <c r="K603" s="2"/>
      <c r="L603" s="2"/>
      <c r="M603" s="2"/>
      <c r="N603" s="2"/>
      <c r="O603" s="2"/>
      <c r="P603" s="2"/>
      <c r="Q603" s="2"/>
      <c r="R603" s="2"/>
      <c r="S603" s="2"/>
      <c r="T603" s="2"/>
      <c r="U603" s="2"/>
      <c r="V603" s="2"/>
      <c r="W603" s="2"/>
      <c r="X603" s="2"/>
    </row>
    <row r="604" spans="1:24" ht="12.75" outlineLevel="1" x14ac:dyDescent="0.2">
      <c r="A604" s="294" t="s">
        <v>1879</v>
      </c>
      <c r="B604" s="295"/>
      <c r="C604" s="296"/>
      <c r="D604" s="375" t="s">
        <v>739</v>
      </c>
      <c r="E604" s="298">
        <f>SUM(I605:I626)</f>
        <v>0</v>
      </c>
      <c r="F604" s="299"/>
      <c r="G604" s="299"/>
      <c r="H604" s="299"/>
      <c r="I604" s="319"/>
      <c r="J604" s="323" t="e">
        <f>E604/$G$779</f>
        <v>#DIV/0!</v>
      </c>
      <c r="K604" s="2"/>
      <c r="L604" s="2"/>
      <c r="M604" s="2"/>
      <c r="N604" s="2"/>
      <c r="O604" s="2"/>
      <c r="P604" s="2"/>
      <c r="Q604" s="2"/>
      <c r="R604" s="2"/>
      <c r="S604" s="2"/>
      <c r="T604" s="2"/>
      <c r="U604" s="2"/>
      <c r="V604" s="2"/>
      <c r="W604" s="2"/>
      <c r="X604" s="2"/>
    </row>
    <row r="605" spans="1:24" ht="25.5" outlineLevel="1" x14ac:dyDescent="0.2">
      <c r="A605" s="607" t="s">
        <v>2094</v>
      </c>
      <c r="B605" s="603" t="s">
        <v>117</v>
      </c>
      <c r="C605" s="449" t="s">
        <v>740</v>
      </c>
      <c r="D605" s="606" t="s">
        <v>1901</v>
      </c>
      <c r="E605" s="247" t="s">
        <v>128</v>
      </c>
      <c r="F605" s="432">
        <v>1803.5</v>
      </c>
      <c r="G605" s="683"/>
      <c r="H605" s="446">
        <f t="shared" ref="H605:H626" si="136">ROUND(G605*(1+$F$780),2)</f>
        <v>0</v>
      </c>
      <c r="I605" s="304">
        <f t="shared" si="133"/>
        <v>0</v>
      </c>
      <c r="J605" s="614" t="e">
        <f t="shared" ref="J605:J626" si="137">I605/$G$779</f>
        <v>#DIV/0!</v>
      </c>
      <c r="K605" s="2"/>
      <c r="L605" s="2"/>
      <c r="M605" s="2"/>
      <c r="N605" s="2"/>
      <c r="O605" s="2"/>
      <c r="P605" s="2"/>
      <c r="Q605" s="2"/>
      <c r="R605" s="2"/>
      <c r="S605" s="2"/>
      <c r="T605" s="2"/>
      <c r="U605" s="2"/>
      <c r="V605" s="2"/>
      <c r="W605" s="2"/>
      <c r="X605" s="2"/>
    </row>
    <row r="606" spans="1:24" ht="25.5" outlineLevel="1" x14ac:dyDescent="0.2">
      <c r="A606" s="607" t="s">
        <v>2095</v>
      </c>
      <c r="B606" s="486" t="s">
        <v>117</v>
      </c>
      <c r="C606" s="463" t="s">
        <v>741</v>
      </c>
      <c r="D606" s="601" t="s">
        <v>1902</v>
      </c>
      <c r="E606" s="452" t="s">
        <v>128</v>
      </c>
      <c r="F606" s="438">
        <v>164.5</v>
      </c>
      <c r="G606" s="685"/>
      <c r="H606" s="453">
        <f t="shared" si="136"/>
        <v>0</v>
      </c>
      <c r="I606" s="304">
        <f t="shared" si="133"/>
        <v>0</v>
      </c>
      <c r="J606" s="614" t="e">
        <f t="shared" si="137"/>
        <v>#DIV/0!</v>
      </c>
      <c r="K606" s="2"/>
      <c r="L606" s="2"/>
      <c r="M606" s="2"/>
      <c r="N606" s="2"/>
      <c r="O606" s="2"/>
      <c r="P606" s="2"/>
      <c r="Q606" s="2"/>
      <c r="R606" s="2"/>
      <c r="S606" s="2"/>
      <c r="T606" s="2"/>
      <c r="U606" s="2"/>
      <c r="V606" s="2"/>
      <c r="W606" s="2"/>
      <c r="X606" s="2"/>
    </row>
    <row r="607" spans="1:24" ht="38.25" outlineLevel="1" x14ac:dyDescent="0.2">
      <c r="A607" s="607" t="s">
        <v>2096</v>
      </c>
      <c r="B607" s="617" t="s">
        <v>117</v>
      </c>
      <c r="C607" s="470" t="s">
        <v>1903</v>
      </c>
      <c r="D607" s="602" t="s">
        <v>1904</v>
      </c>
      <c r="E607" s="243" t="s">
        <v>128</v>
      </c>
      <c r="F607" s="466">
        <v>1.1000000000000001</v>
      </c>
      <c r="G607" s="688"/>
      <c r="H607" s="453">
        <f t="shared" si="136"/>
        <v>0</v>
      </c>
      <c r="I607" s="304">
        <f t="shared" si="133"/>
        <v>0</v>
      </c>
      <c r="J607" s="614" t="e">
        <f t="shared" si="137"/>
        <v>#DIV/0!</v>
      </c>
      <c r="K607" s="2"/>
      <c r="L607" s="2"/>
      <c r="M607" s="2"/>
      <c r="N607" s="2"/>
      <c r="O607" s="2"/>
      <c r="P607" s="2"/>
      <c r="Q607" s="2"/>
      <c r="R607" s="2"/>
      <c r="S607" s="2"/>
      <c r="T607" s="2"/>
      <c r="U607" s="2"/>
      <c r="V607" s="2"/>
      <c r="W607" s="2"/>
      <c r="X607" s="2"/>
    </row>
    <row r="608" spans="1:24" ht="25.5" outlineLevel="1" x14ac:dyDescent="0.2">
      <c r="A608" s="607" t="s">
        <v>2097</v>
      </c>
      <c r="B608" s="603" t="s">
        <v>117</v>
      </c>
      <c r="C608" s="449" t="s">
        <v>1905</v>
      </c>
      <c r="D608" s="606" t="s">
        <v>1906</v>
      </c>
      <c r="E608" s="247" t="s">
        <v>128</v>
      </c>
      <c r="F608" s="432">
        <v>3</v>
      </c>
      <c r="G608" s="683"/>
      <c r="H608" s="625">
        <f t="shared" si="136"/>
        <v>0</v>
      </c>
      <c r="I608" s="304">
        <f t="shared" si="133"/>
        <v>0</v>
      </c>
      <c r="J608" s="614" t="e">
        <f t="shared" si="137"/>
        <v>#DIV/0!</v>
      </c>
      <c r="K608" s="2"/>
      <c r="L608" s="2"/>
      <c r="M608" s="2"/>
      <c r="N608" s="2"/>
      <c r="O608" s="2"/>
      <c r="P608" s="2"/>
      <c r="Q608" s="2"/>
      <c r="R608" s="2"/>
      <c r="S608" s="2"/>
      <c r="T608" s="2"/>
      <c r="U608" s="2"/>
      <c r="V608" s="2"/>
      <c r="W608" s="2"/>
      <c r="X608" s="2"/>
    </row>
    <row r="609" spans="1:24" ht="25.5" outlineLevel="1" x14ac:dyDescent="0.2">
      <c r="A609" s="600" t="s">
        <v>2098</v>
      </c>
      <c r="B609" s="486" t="s">
        <v>213</v>
      </c>
      <c r="C609" s="463" t="s">
        <v>831</v>
      </c>
      <c r="D609" s="601" t="s">
        <v>2194</v>
      </c>
      <c r="E609" s="452" t="s">
        <v>1508</v>
      </c>
      <c r="F609" s="438">
        <v>59.7</v>
      </c>
      <c r="G609" s="452">
        <f>Composições!G1521</f>
        <v>0</v>
      </c>
      <c r="H609" s="433">
        <f t="shared" si="136"/>
        <v>0</v>
      </c>
      <c r="I609" s="304">
        <f t="shared" si="133"/>
        <v>0</v>
      </c>
      <c r="J609" s="614" t="e">
        <f t="shared" si="137"/>
        <v>#DIV/0!</v>
      </c>
      <c r="K609" s="2"/>
      <c r="L609" s="2"/>
      <c r="M609" s="2"/>
      <c r="N609" s="2"/>
      <c r="O609" s="2"/>
      <c r="P609" s="2"/>
      <c r="Q609" s="2"/>
      <c r="R609" s="2"/>
      <c r="S609" s="2"/>
      <c r="T609" s="2"/>
      <c r="U609" s="2"/>
      <c r="V609" s="2"/>
      <c r="W609" s="2"/>
      <c r="X609" s="2"/>
    </row>
    <row r="610" spans="1:24" ht="25.5" outlineLevel="1" x14ac:dyDescent="0.2">
      <c r="A610" s="607" t="s">
        <v>2099</v>
      </c>
      <c r="B610" s="471" t="s">
        <v>213</v>
      </c>
      <c r="C610" s="470" t="s">
        <v>1907</v>
      </c>
      <c r="D610" s="602" t="s">
        <v>1908</v>
      </c>
      <c r="E610" s="243" t="s">
        <v>1279</v>
      </c>
      <c r="F610" s="466">
        <v>52.4</v>
      </c>
      <c r="G610" s="243">
        <f>Composições!G1530</f>
        <v>0</v>
      </c>
      <c r="H610" s="453">
        <f t="shared" si="136"/>
        <v>0</v>
      </c>
      <c r="I610" s="304">
        <f t="shared" si="133"/>
        <v>0</v>
      </c>
      <c r="J610" s="614" t="e">
        <f t="shared" si="137"/>
        <v>#DIV/0!</v>
      </c>
      <c r="K610" s="2"/>
      <c r="L610" s="2"/>
      <c r="M610" s="2"/>
      <c r="N610" s="2"/>
      <c r="O610" s="2"/>
      <c r="P610" s="2"/>
      <c r="Q610" s="2"/>
      <c r="R610" s="2"/>
      <c r="S610" s="2"/>
      <c r="T610" s="2"/>
      <c r="U610" s="2"/>
      <c r="V610" s="2"/>
      <c r="W610" s="2"/>
      <c r="X610" s="2"/>
    </row>
    <row r="611" spans="1:24" ht="25.5" outlineLevel="1" x14ac:dyDescent="0.2">
      <c r="A611" s="607" t="s">
        <v>2100</v>
      </c>
      <c r="B611" s="471" t="s">
        <v>213</v>
      </c>
      <c r="C611" s="470" t="s">
        <v>1909</v>
      </c>
      <c r="D611" s="602" t="s">
        <v>2195</v>
      </c>
      <c r="E611" s="243" t="s">
        <v>1279</v>
      </c>
      <c r="F611" s="466">
        <v>147.1</v>
      </c>
      <c r="G611" s="243">
        <f>Composições!G1539</f>
        <v>0</v>
      </c>
      <c r="H611" s="625">
        <f t="shared" si="136"/>
        <v>0</v>
      </c>
      <c r="I611" s="304">
        <f t="shared" si="133"/>
        <v>0</v>
      </c>
      <c r="J611" s="614" t="e">
        <f t="shared" si="137"/>
        <v>#DIV/0!</v>
      </c>
      <c r="K611" s="2"/>
      <c r="L611" s="2"/>
      <c r="M611" s="2"/>
      <c r="N611" s="2"/>
      <c r="O611" s="2"/>
      <c r="P611" s="2"/>
      <c r="Q611" s="2"/>
      <c r="R611" s="2"/>
      <c r="S611" s="2"/>
      <c r="T611" s="2"/>
      <c r="U611" s="2"/>
      <c r="V611" s="2"/>
      <c r="W611" s="2"/>
      <c r="X611" s="2"/>
    </row>
    <row r="612" spans="1:24" ht="25.5" outlineLevel="1" x14ac:dyDescent="0.2">
      <c r="A612" s="607" t="s">
        <v>2101</v>
      </c>
      <c r="B612" s="471" t="s">
        <v>213</v>
      </c>
      <c r="C612" s="470" t="s">
        <v>1910</v>
      </c>
      <c r="D612" s="602" t="s">
        <v>2196</v>
      </c>
      <c r="E612" s="243" t="s">
        <v>1279</v>
      </c>
      <c r="F612" s="466">
        <v>55</v>
      </c>
      <c r="G612" s="243">
        <f>Composições!G1548</f>
        <v>0</v>
      </c>
      <c r="H612" s="433">
        <f t="shared" si="136"/>
        <v>0</v>
      </c>
      <c r="I612" s="304">
        <f t="shared" si="133"/>
        <v>0</v>
      </c>
      <c r="J612" s="614" t="e">
        <f t="shared" si="137"/>
        <v>#DIV/0!</v>
      </c>
      <c r="K612" s="2"/>
      <c r="L612" s="2"/>
      <c r="M612" s="2"/>
      <c r="N612" s="2"/>
      <c r="O612" s="2"/>
      <c r="P612" s="2"/>
      <c r="Q612" s="2"/>
      <c r="R612" s="2"/>
      <c r="S612" s="2"/>
      <c r="T612" s="2"/>
      <c r="U612" s="2"/>
      <c r="V612" s="2"/>
      <c r="W612" s="2"/>
      <c r="X612" s="2"/>
    </row>
    <row r="613" spans="1:24" ht="25.5" outlineLevel="1" x14ac:dyDescent="0.2">
      <c r="A613" s="607" t="s">
        <v>2102</v>
      </c>
      <c r="B613" s="603" t="s">
        <v>213</v>
      </c>
      <c r="C613" s="449" t="s">
        <v>742</v>
      </c>
      <c r="D613" s="606" t="s">
        <v>2201</v>
      </c>
      <c r="E613" s="247" t="s">
        <v>1279</v>
      </c>
      <c r="F613" s="432">
        <v>962</v>
      </c>
      <c r="G613" s="247">
        <f>Composições!G1424</f>
        <v>0</v>
      </c>
      <c r="H613" s="433">
        <f t="shared" si="136"/>
        <v>0</v>
      </c>
      <c r="I613" s="304">
        <f t="shared" si="133"/>
        <v>0</v>
      </c>
      <c r="J613" s="614" t="e">
        <f t="shared" si="137"/>
        <v>#DIV/0!</v>
      </c>
      <c r="K613" s="2"/>
      <c r="L613" s="2"/>
      <c r="M613" s="2"/>
      <c r="N613" s="2"/>
      <c r="O613" s="2"/>
      <c r="P613" s="2"/>
      <c r="Q613" s="2"/>
      <c r="R613" s="2"/>
      <c r="S613" s="2"/>
      <c r="T613" s="2"/>
      <c r="U613" s="2"/>
      <c r="V613" s="2"/>
      <c r="W613" s="2"/>
      <c r="X613" s="2"/>
    </row>
    <row r="614" spans="1:24" ht="25.5" outlineLevel="1" x14ac:dyDescent="0.2">
      <c r="A614" s="629" t="s">
        <v>2103</v>
      </c>
      <c r="B614" s="435" t="s">
        <v>213</v>
      </c>
      <c r="C614" s="463" t="s">
        <v>1911</v>
      </c>
      <c r="D614" s="601" t="s">
        <v>1912</v>
      </c>
      <c r="E614" s="452" t="s">
        <v>1279</v>
      </c>
      <c r="F614" s="438">
        <v>127.1</v>
      </c>
      <c r="G614" s="452">
        <f>Composições!G1942</f>
        <v>0</v>
      </c>
      <c r="H614" s="433">
        <f t="shared" si="136"/>
        <v>0</v>
      </c>
      <c r="I614" s="304">
        <f t="shared" si="133"/>
        <v>0</v>
      </c>
      <c r="J614" s="614" t="e">
        <f t="shared" si="137"/>
        <v>#DIV/0!</v>
      </c>
      <c r="K614" s="2"/>
      <c r="L614" s="2"/>
      <c r="M614" s="2"/>
      <c r="N614" s="2"/>
      <c r="O614" s="2"/>
      <c r="P614" s="2"/>
      <c r="Q614" s="2"/>
      <c r="R614" s="2"/>
      <c r="S614" s="2"/>
      <c r="T614" s="2"/>
      <c r="U614" s="2"/>
      <c r="V614" s="2"/>
      <c r="W614" s="2"/>
      <c r="X614" s="2"/>
    </row>
    <row r="615" spans="1:24" ht="38.25" outlineLevel="1" x14ac:dyDescent="0.2">
      <c r="A615" s="607" t="s">
        <v>2104</v>
      </c>
      <c r="B615" s="471" t="s">
        <v>117</v>
      </c>
      <c r="C615" s="470" t="s">
        <v>743</v>
      </c>
      <c r="D615" s="602" t="s">
        <v>744</v>
      </c>
      <c r="E615" s="243" t="s">
        <v>14</v>
      </c>
      <c r="F615" s="466">
        <v>6</v>
      </c>
      <c r="G615" s="688"/>
      <c r="H615" s="453">
        <f t="shared" si="136"/>
        <v>0</v>
      </c>
      <c r="I615" s="304">
        <f t="shared" si="133"/>
        <v>0</v>
      </c>
      <c r="J615" s="614" t="e">
        <f t="shared" si="137"/>
        <v>#DIV/0!</v>
      </c>
      <c r="K615" s="2"/>
      <c r="L615" s="2"/>
      <c r="M615" s="2"/>
      <c r="N615" s="2"/>
      <c r="O615" s="2"/>
      <c r="P615" s="2"/>
      <c r="Q615" s="2"/>
      <c r="R615" s="2"/>
      <c r="S615" s="2"/>
      <c r="T615" s="2"/>
      <c r="U615" s="2"/>
      <c r="V615" s="2"/>
      <c r="W615" s="2"/>
      <c r="X615" s="2"/>
    </row>
    <row r="616" spans="1:24" ht="38.25" outlineLevel="1" x14ac:dyDescent="0.2">
      <c r="A616" s="607" t="s">
        <v>2105</v>
      </c>
      <c r="B616" s="471" t="s">
        <v>117</v>
      </c>
      <c r="C616" s="470" t="s">
        <v>1913</v>
      </c>
      <c r="D616" s="602" t="s">
        <v>1914</v>
      </c>
      <c r="E616" s="243" t="s">
        <v>14</v>
      </c>
      <c r="F616" s="466">
        <v>16</v>
      </c>
      <c r="G616" s="688"/>
      <c r="H616" s="625">
        <f t="shared" si="136"/>
        <v>0</v>
      </c>
      <c r="I616" s="304">
        <f t="shared" si="133"/>
        <v>0</v>
      </c>
      <c r="J616" s="614" t="e">
        <f t="shared" si="137"/>
        <v>#DIV/0!</v>
      </c>
      <c r="K616" s="2"/>
      <c r="L616" s="2"/>
      <c r="M616" s="2"/>
      <c r="N616" s="2"/>
      <c r="O616" s="2"/>
      <c r="P616" s="2"/>
      <c r="Q616" s="2"/>
      <c r="R616" s="2"/>
      <c r="S616" s="2"/>
      <c r="T616" s="2"/>
      <c r="U616" s="2"/>
      <c r="V616" s="2"/>
      <c r="W616" s="2"/>
      <c r="X616" s="2"/>
    </row>
    <row r="617" spans="1:24" ht="25.5" outlineLevel="1" x14ac:dyDescent="0.2">
      <c r="A617" s="607" t="s">
        <v>2106</v>
      </c>
      <c r="B617" s="471" t="s">
        <v>117</v>
      </c>
      <c r="C617" s="470" t="s">
        <v>747</v>
      </c>
      <c r="D617" s="602" t="s">
        <v>748</v>
      </c>
      <c r="E617" s="243" t="s">
        <v>14</v>
      </c>
      <c r="F617" s="466">
        <v>14</v>
      </c>
      <c r="G617" s="688"/>
      <c r="H617" s="433">
        <f t="shared" si="136"/>
        <v>0</v>
      </c>
      <c r="I617" s="304">
        <f t="shared" si="133"/>
        <v>0</v>
      </c>
      <c r="J617" s="614" t="e">
        <f t="shared" si="137"/>
        <v>#DIV/0!</v>
      </c>
      <c r="K617" s="2"/>
      <c r="L617" s="2"/>
      <c r="M617" s="2"/>
      <c r="N617" s="2"/>
      <c r="O617" s="2"/>
      <c r="P617" s="2"/>
      <c r="Q617" s="2"/>
      <c r="R617" s="2"/>
      <c r="S617" s="2"/>
      <c r="T617" s="2"/>
      <c r="U617" s="2"/>
      <c r="V617" s="2"/>
      <c r="W617" s="2"/>
      <c r="X617" s="2"/>
    </row>
    <row r="618" spans="1:24" ht="25.5" outlineLevel="1" x14ac:dyDescent="0.2">
      <c r="A618" s="607" t="s">
        <v>2107</v>
      </c>
      <c r="B618" s="471" t="s">
        <v>117</v>
      </c>
      <c r="C618" s="470" t="s">
        <v>745</v>
      </c>
      <c r="D618" s="602" t="s">
        <v>746</v>
      </c>
      <c r="E618" s="243" t="s">
        <v>14</v>
      </c>
      <c r="F618" s="466">
        <v>82</v>
      </c>
      <c r="G618" s="688"/>
      <c r="H618" s="433">
        <f t="shared" si="136"/>
        <v>0</v>
      </c>
      <c r="I618" s="304">
        <f t="shared" si="133"/>
        <v>0</v>
      </c>
      <c r="J618" s="614" t="e">
        <f t="shared" si="137"/>
        <v>#DIV/0!</v>
      </c>
      <c r="K618" s="2"/>
      <c r="L618" s="2"/>
      <c r="M618" s="2"/>
      <c r="N618" s="2"/>
      <c r="O618" s="2"/>
      <c r="P618" s="2"/>
      <c r="Q618" s="2"/>
      <c r="R618" s="2"/>
      <c r="S618" s="2"/>
      <c r="T618" s="2"/>
      <c r="U618" s="2"/>
      <c r="V618" s="2"/>
      <c r="W618" s="2"/>
      <c r="X618" s="2"/>
    </row>
    <row r="619" spans="1:24" ht="38.25" outlineLevel="1" x14ac:dyDescent="0.2">
      <c r="A619" s="607" t="s">
        <v>2108</v>
      </c>
      <c r="B619" s="471" t="s">
        <v>117</v>
      </c>
      <c r="C619" s="470" t="s">
        <v>1915</v>
      </c>
      <c r="D619" s="602" t="s">
        <v>1916</v>
      </c>
      <c r="E619" s="243" t="s">
        <v>14</v>
      </c>
      <c r="F619" s="466">
        <v>165</v>
      </c>
      <c r="G619" s="688"/>
      <c r="H619" s="433">
        <f t="shared" si="136"/>
        <v>0</v>
      </c>
      <c r="I619" s="304">
        <f t="shared" si="133"/>
        <v>0</v>
      </c>
      <c r="J619" s="614" t="e">
        <f t="shared" si="137"/>
        <v>#DIV/0!</v>
      </c>
      <c r="K619" s="2"/>
      <c r="L619" s="2"/>
      <c r="M619" s="2"/>
      <c r="N619" s="2"/>
      <c r="O619" s="2"/>
      <c r="P619" s="2"/>
      <c r="Q619" s="2"/>
      <c r="R619" s="2"/>
      <c r="S619" s="2"/>
      <c r="T619" s="2"/>
      <c r="U619" s="2"/>
      <c r="V619" s="2"/>
      <c r="W619" s="2"/>
      <c r="X619" s="2"/>
    </row>
    <row r="620" spans="1:24" ht="38.25" outlineLevel="1" x14ac:dyDescent="0.2">
      <c r="A620" s="607" t="s">
        <v>2109</v>
      </c>
      <c r="B620" s="471" t="s">
        <v>117</v>
      </c>
      <c r="C620" s="470" t="s">
        <v>1917</v>
      </c>
      <c r="D620" s="602" t="s">
        <v>1918</v>
      </c>
      <c r="E620" s="243" t="s">
        <v>14</v>
      </c>
      <c r="F620" s="466">
        <v>16</v>
      </c>
      <c r="G620" s="688"/>
      <c r="H620" s="433">
        <f t="shared" si="136"/>
        <v>0</v>
      </c>
      <c r="I620" s="304">
        <f t="shared" si="133"/>
        <v>0</v>
      </c>
      <c r="J620" s="614" t="e">
        <f t="shared" si="137"/>
        <v>#DIV/0!</v>
      </c>
      <c r="K620" s="2"/>
      <c r="L620" s="2"/>
      <c r="M620" s="2"/>
      <c r="N620" s="2"/>
      <c r="O620" s="2"/>
      <c r="P620" s="2"/>
      <c r="Q620" s="2"/>
      <c r="R620" s="2"/>
      <c r="S620" s="2"/>
      <c r="T620" s="2"/>
      <c r="U620" s="2"/>
      <c r="V620" s="2"/>
      <c r="W620" s="2"/>
      <c r="X620" s="2"/>
    </row>
    <row r="621" spans="1:24" ht="38.25" outlineLevel="1" x14ac:dyDescent="0.2">
      <c r="A621" s="607" t="s">
        <v>2110</v>
      </c>
      <c r="B621" s="471" t="s">
        <v>117</v>
      </c>
      <c r="C621" s="470" t="s">
        <v>1919</v>
      </c>
      <c r="D621" s="602" t="s">
        <v>1920</v>
      </c>
      <c r="E621" s="243" t="s">
        <v>14</v>
      </c>
      <c r="F621" s="466">
        <v>34</v>
      </c>
      <c r="G621" s="688"/>
      <c r="H621" s="433">
        <f t="shared" si="136"/>
        <v>0</v>
      </c>
      <c r="I621" s="304">
        <f t="shared" si="133"/>
        <v>0</v>
      </c>
      <c r="J621" s="614" t="e">
        <f t="shared" si="137"/>
        <v>#DIV/0!</v>
      </c>
      <c r="K621" s="2"/>
      <c r="L621" s="2"/>
      <c r="M621" s="2"/>
      <c r="N621" s="2"/>
      <c r="O621" s="2"/>
      <c r="P621" s="2"/>
      <c r="Q621" s="2"/>
      <c r="R621" s="2"/>
      <c r="S621" s="2"/>
      <c r="T621" s="2"/>
      <c r="U621" s="2"/>
      <c r="V621" s="2"/>
      <c r="W621" s="2"/>
      <c r="X621" s="2"/>
    </row>
    <row r="622" spans="1:24" ht="38.25" outlineLevel="1" x14ac:dyDescent="0.2">
      <c r="A622" s="607" t="s">
        <v>2111</v>
      </c>
      <c r="B622" s="471" t="s">
        <v>117</v>
      </c>
      <c r="C622" s="470">
        <v>92693</v>
      </c>
      <c r="D622" s="602" t="s">
        <v>1921</v>
      </c>
      <c r="E622" s="243" t="s">
        <v>14</v>
      </c>
      <c r="F622" s="466">
        <v>2</v>
      </c>
      <c r="G622" s="688"/>
      <c r="H622" s="625">
        <f t="shared" si="136"/>
        <v>0</v>
      </c>
      <c r="I622" s="304">
        <f t="shared" si="133"/>
        <v>0</v>
      </c>
      <c r="J622" s="614" t="e">
        <f t="shared" si="137"/>
        <v>#DIV/0!</v>
      </c>
      <c r="K622" s="2"/>
      <c r="L622" s="2"/>
      <c r="M622" s="2"/>
      <c r="N622" s="2"/>
      <c r="O622" s="2"/>
      <c r="P622" s="2"/>
      <c r="Q622" s="2"/>
      <c r="R622" s="2"/>
      <c r="S622" s="2"/>
      <c r="T622" s="2"/>
      <c r="U622" s="2"/>
      <c r="V622" s="2"/>
      <c r="W622" s="2"/>
      <c r="X622" s="2"/>
    </row>
    <row r="623" spans="1:24" ht="38.25" outlineLevel="1" x14ac:dyDescent="0.2">
      <c r="A623" s="607" t="s">
        <v>2112</v>
      </c>
      <c r="B623" s="471" t="s">
        <v>117</v>
      </c>
      <c r="C623" s="470" t="s">
        <v>1922</v>
      </c>
      <c r="D623" s="602" t="s">
        <v>1923</v>
      </c>
      <c r="E623" s="243" t="s">
        <v>14</v>
      </c>
      <c r="F623" s="466">
        <v>14</v>
      </c>
      <c r="G623" s="688"/>
      <c r="H623" s="433">
        <f t="shared" si="136"/>
        <v>0</v>
      </c>
      <c r="I623" s="304">
        <f t="shared" si="133"/>
        <v>0</v>
      </c>
      <c r="J623" s="614" t="e">
        <f t="shared" si="137"/>
        <v>#DIV/0!</v>
      </c>
      <c r="K623" s="2"/>
      <c r="L623" s="2"/>
      <c r="M623" s="2"/>
      <c r="N623" s="2"/>
      <c r="O623" s="2"/>
      <c r="P623" s="2"/>
      <c r="Q623" s="2"/>
      <c r="R623" s="2"/>
      <c r="S623" s="2"/>
      <c r="T623" s="2"/>
      <c r="U623" s="2"/>
      <c r="V623" s="2"/>
      <c r="W623" s="2"/>
      <c r="X623" s="2"/>
    </row>
    <row r="624" spans="1:24" ht="38.25" outlineLevel="1" x14ac:dyDescent="0.2">
      <c r="A624" s="607" t="s">
        <v>2113</v>
      </c>
      <c r="B624" s="435" t="s">
        <v>117</v>
      </c>
      <c r="C624" s="463" t="s">
        <v>1924</v>
      </c>
      <c r="D624" s="601" t="s">
        <v>1925</v>
      </c>
      <c r="E624" s="452" t="s">
        <v>14</v>
      </c>
      <c r="F624" s="438">
        <v>25</v>
      </c>
      <c r="G624" s="685"/>
      <c r="H624" s="433">
        <f t="shared" si="136"/>
        <v>0</v>
      </c>
      <c r="I624" s="304">
        <f t="shared" si="133"/>
        <v>0</v>
      </c>
      <c r="J624" s="614" t="e">
        <f t="shared" si="137"/>
        <v>#DIV/0!</v>
      </c>
      <c r="K624" s="2"/>
      <c r="L624" s="2"/>
      <c r="M624" s="2"/>
      <c r="N624" s="2"/>
      <c r="O624" s="2"/>
      <c r="P624" s="2"/>
      <c r="Q624" s="2"/>
      <c r="R624" s="2"/>
      <c r="S624" s="2"/>
      <c r="T624" s="2"/>
      <c r="U624" s="2"/>
      <c r="V624" s="2"/>
      <c r="W624" s="2"/>
      <c r="X624" s="2"/>
    </row>
    <row r="625" spans="1:24" ht="25.5" outlineLevel="1" x14ac:dyDescent="0.2">
      <c r="A625" s="607" t="s">
        <v>2114</v>
      </c>
      <c r="B625" s="435" t="s">
        <v>117</v>
      </c>
      <c r="C625" s="463" t="s">
        <v>1926</v>
      </c>
      <c r="D625" s="601" t="s">
        <v>1927</v>
      </c>
      <c r="E625" s="452" t="s">
        <v>14</v>
      </c>
      <c r="F625" s="438">
        <v>28</v>
      </c>
      <c r="G625" s="685"/>
      <c r="H625" s="433">
        <f t="shared" si="136"/>
        <v>0</v>
      </c>
      <c r="I625" s="304">
        <f t="shared" si="133"/>
        <v>0</v>
      </c>
      <c r="J625" s="614" t="e">
        <f t="shared" si="137"/>
        <v>#DIV/0!</v>
      </c>
      <c r="K625" s="2"/>
      <c r="L625" s="2"/>
      <c r="M625" s="2"/>
      <c r="N625" s="2"/>
      <c r="O625" s="2"/>
      <c r="P625" s="2"/>
      <c r="Q625" s="2"/>
      <c r="R625" s="2"/>
      <c r="S625" s="2"/>
      <c r="T625" s="2"/>
      <c r="U625" s="2"/>
      <c r="V625" s="2"/>
      <c r="W625" s="2"/>
      <c r="X625" s="2"/>
    </row>
    <row r="626" spans="1:24" ht="25.5" outlineLevel="1" x14ac:dyDescent="0.2">
      <c r="A626" s="627" t="s">
        <v>2115</v>
      </c>
      <c r="B626" s="479" t="s">
        <v>117</v>
      </c>
      <c r="C626" s="440" t="s">
        <v>1928</v>
      </c>
      <c r="D626" s="606" t="s">
        <v>1929</v>
      </c>
      <c r="E626" s="442" t="s">
        <v>14</v>
      </c>
      <c r="F626" s="432">
        <v>16</v>
      </c>
      <c r="G626" s="683"/>
      <c r="H626" s="624">
        <f t="shared" si="136"/>
        <v>0</v>
      </c>
      <c r="I626" s="304">
        <f t="shared" si="133"/>
        <v>0</v>
      </c>
      <c r="J626" s="614" t="e">
        <f t="shared" si="137"/>
        <v>#DIV/0!</v>
      </c>
      <c r="K626" s="2"/>
      <c r="L626" s="2"/>
      <c r="M626" s="2"/>
      <c r="N626" s="2"/>
      <c r="O626" s="2"/>
      <c r="P626" s="2"/>
      <c r="Q626" s="2"/>
      <c r="R626" s="2"/>
      <c r="S626" s="2"/>
      <c r="T626" s="2"/>
      <c r="U626" s="2"/>
      <c r="V626" s="2"/>
      <c r="W626" s="2"/>
      <c r="X626" s="2"/>
    </row>
    <row r="627" spans="1:24" ht="12.75" outlineLevel="1" x14ac:dyDescent="0.2">
      <c r="A627" s="294" t="s">
        <v>1930</v>
      </c>
      <c r="B627" s="295"/>
      <c r="C627" s="296"/>
      <c r="D627" s="375" t="s">
        <v>750</v>
      </c>
      <c r="E627" s="298">
        <f>SUM(I628:I642)</f>
        <v>0</v>
      </c>
      <c r="F627" s="322"/>
      <c r="G627" s="322"/>
      <c r="H627" s="299"/>
      <c r="I627" s="319"/>
      <c r="J627" s="323" t="e">
        <f>E627/$G$779</f>
        <v>#DIV/0!</v>
      </c>
      <c r="K627" s="2"/>
      <c r="L627" s="2"/>
      <c r="M627" s="2"/>
      <c r="N627" s="2"/>
      <c r="O627" s="2"/>
      <c r="P627" s="2"/>
      <c r="Q627" s="2"/>
      <c r="R627" s="2"/>
      <c r="S627" s="2"/>
      <c r="T627" s="2"/>
      <c r="U627" s="2"/>
      <c r="V627" s="2"/>
      <c r="W627" s="2"/>
      <c r="X627" s="2"/>
    </row>
    <row r="628" spans="1:24" ht="25.5" outlineLevel="1" x14ac:dyDescent="0.2">
      <c r="A628" s="607" t="s">
        <v>2116</v>
      </c>
      <c r="B628" s="423" t="s">
        <v>117</v>
      </c>
      <c r="C628" s="445" t="s">
        <v>751</v>
      </c>
      <c r="D628" s="598" t="s">
        <v>752</v>
      </c>
      <c r="E628" s="425" t="s">
        <v>128</v>
      </c>
      <c r="F628" s="426">
        <v>9737.83</v>
      </c>
      <c r="G628" s="681"/>
      <c r="H628" s="625">
        <f t="shared" ref="H628:H642" si="138">ROUND(G628*(1+$F$780),2)</f>
        <v>0</v>
      </c>
      <c r="I628" s="304">
        <f t="shared" si="133"/>
        <v>0</v>
      </c>
      <c r="J628" s="614" t="e">
        <f t="shared" ref="J628:J642" si="139">I628/$G$779</f>
        <v>#DIV/0!</v>
      </c>
      <c r="K628" s="2"/>
      <c r="L628" s="2"/>
      <c r="M628" s="2"/>
      <c r="N628" s="2"/>
      <c r="O628" s="2"/>
      <c r="P628" s="2"/>
      <c r="Q628" s="2"/>
      <c r="R628" s="2"/>
      <c r="S628" s="2"/>
      <c r="T628" s="2"/>
      <c r="U628" s="2"/>
      <c r="V628" s="2"/>
      <c r="W628" s="2"/>
      <c r="X628" s="2"/>
    </row>
    <row r="629" spans="1:24" ht="25.5" outlineLevel="1" x14ac:dyDescent="0.2">
      <c r="A629" s="607" t="s">
        <v>2117</v>
      </c>
      <c r="B629" s="471" t="s">
        <v>117</v>
      </c>
      <c r="C629" s="450" t="s">
        <v>753</v>
      </c>
      <c r="D629" s="601" t="s">
        <v>754</v>
      </c>
      <c r="E629" s="452" t="s">
        <v>128</v>
      </c>
      <c r="F629" s="438">
        <v>4192</v>
      </c>
      <c r="G629" s="685"/>
      <c r="H629" s="433">
        <f t="shared" si="138"/>
        <v>0</v>
      </c>
      <c r="I629" s="304">
        <f t="shared" si="133"/>
        <v>0</v>
      </c>
      <c r="J629" s="614" t="e">
        <f t="shared" si="139"/>
        <v>#DIV/0!</v>
      </c>
      <c r="K629" s="2"/>
      <c r="L629" s="2"/>
      <c r="M629" s="2"/>
      <c r="N629" s="2"/>
      <c r="O629" s="2"/>
      <c r="P629" s="2"/>
      <c r="Q629" s="2"/>
      <c r="R629" s="2"/>
      <c r="S629" s="2"/>
      <c r="T629" s="2"/>
      <c r="U629" s="2"/>
      <c r="V629" s="2"/>
      <c r="W629" s="2"/>
      <c r="X629" s="2"/>
    </row>
    <row r="630" spans="1:24" ht="25.5" outlineLevel="1" x14ac:dyDescent="0.2">
      <c r="A630" s="607" t="s">
        <v>2118</v>
      </c>
      <c r="B630" s="435" t="s">
        <v>117</v>
      </c>
      <c r="C630" s="463" t="s">
        <v>755</v>
      </c>
      <c r="D630" s="601" t="s">
        <v>756</v>
      </c>
      <c r="E630" s="452" t="s">
        <v>128</v>
      </c>
      <c r="F630" s="438">
        <v>5078.8999999999996</v>
      </c>
      <c r="G630" s="685"/>
      <c r="H630" s="433">
        <f t="shared" si="138"/>
        <v>0</v>
      </c>
      <c r="I630" s="304">
        <f t="shared" si="133"/>
        <v>0</v>
      </c>
      <c r="J630" s="614" t="e">
        <f t="shared" si="139"/>
        <v>#DIV/0!</v>
      </c>
      <c r="K630" s="2"/>
      <c r="L630" s="2"/>
      <c r="M630" s="2"/>
      <c r="N630" s="2"/>
      <c r="O630" s="2"/>
      <c r="P630" s="2"/>
      <c r="Q630" s="2"/>
      <c r="R630" s="2"/>
      <c r="S630" s="2"/>
      <c r="T630" s="2"/>
      <c r="U630" s="2"/>
      <c r="V630" s="2"/>
      <c r="W630" s="2"/>
      <c r="X630" s="2"/>
    </row>
    <row r="631" spans="1:24" ht="25.5" outlineLevel="1" x14ac:dyDescent="0.2">
      <c r="A631" s="607" t="s">
        <v>2119</v>
      </c>
      <c r="B631" s="435" t="s">
        <v>117</v>
      </c>
      <c r="C631" s="463" t="s">
        <v>757</v>
      </c>
      <c r="D631" s="601" t="s">
        <v>758</v>
      </c>
      <c r="E631" s="452" t="s">
        <v>128</v>
      </c>
      <c r="F631" s="438">
        <v>1965.35</v>
      </c>
      <c r="G631" s="685"/>
      <c r="H631" s="453">
        <f t="shared" si="138"/>
        <v>0</v>
      </c>
      <c r="I631" s="304">
        <f t="shared" si="133"/>
        <v>0</v>
      </c>
      <c r="J631" s="614" t="e">
        <f t="shared" si="139"/>
        <v>#DIV/0!</v>
      </c>
      <c r="K631" s="2"/>
      <c r="L631" s="2"/>
      <c r="M631" s="2"/>
      <c r="N631" s="2"/>
      <c r="O631" s="2"/>
      <c r="P631" s="2"/>
      <c r="Q631" s="2"/>
      <c r="R631" s="2"/>
      <c r="S631" s="2"/>
      <c r="T631" s="2"/>
      <c r="U631" s="2"/>
      <c r="V631" s="2"/>
      <c r="W631" s="2"/>
      <c r="X631" s="2"/>
    </row>
    <row r="632" spans="1:24" ht="25.5" outlineLevel="1" x14ac:dyDescent="0.2">
      <c r="A632" s="607" t="s">
        <v>2120</v>
      </c>
      <c r="B632" s="435" t="s">
        <v>117</v>
      </c>
      <c r="C632" s="463" t="s">
        <v>788</v>
      </c>
      <c r="D632" s="601" t="s">
        <v>789</v>
      </c>
      <c r="E632" s="452" t="s">
        <v>128</v>
      </c>
      <c r="F632" s="438">
        <v>671.28</v>
      </c>
      <c r="G632" s="685"/>
      <c r="H632" s="625">
        <f t="shared" si="138"/>
        <v>0</v>
      </c>
      <c r="I632" s="304">
        <f t="shared" si="133"/>
        <v>0</v>
      </c>
      <c r="J632" s="614" t="e">
        <f t="shared" si="139"/>
        <v>#DIV/0!</v>
      </c>
      <c r="K632" s="2"/>
      <c r="L632" s="2"/>
      <c r="M632" s="2"/>
      <c r="N632" s="2"/>
      <c r="O632" s="2"/>
      <c r="P632" s="2"/>
      <c r="Q632" s="2"/>
      <c r="R632" s="2"/>
      <c r="S632" s="2"/>
      <c r="T632" s="2"/>
      <c r="U632" s="2"/>
      <c r="V632" s="2"/>
      <c r="W632" s="2"/>
      <c r="X632" s="2"/>
    </row>
    <row r="633" spans="1:24" ht="25.5" outlineLevel="1" x14ac:dyDescent="0.2">
      <c r="A633" s="607" t="s">
        <v>2121</v>
      </c>
      <c r="B633" s="630" t="s">
        <v>117</v>
      </c>
      <c r="C633" s="631" t="s">
        <v>2617</v>
      </c>
      <c r="D633" s="632" t="s">
        <v>2618</v>
      </c>
      <c r="E633" s="244" t="s">
        <v>128</v>
      </c>
      <c r="F633" s="633">
        <v>161</v>
      </c>
      <c r="G633" s="688"/>
      <c r="H633" s="433">
        <f t="shared" si="138"/>
        <v>0</v>
      </c>
      <c r="I633" s="304">
        <f t="shared" si="133"/>
        <v>0</v>
      </c>
      <c r="J633" s="614" t="e">
        <f t="shared" si="139"/>
        <v>#DIV/0!</v>
      </c>
      <c r="K633" s="2"/>
      <c r="L633" s="2"/>
      <c r="M633" s="2"/>
      <c r="N633" s="2"/>
      <c r="O633" s="2"/>
      <c r="P633" s="2"/>
      <c r="Q633" s="2"/>
      <c r="R633" s="2"/>
      <c r="S633" s="2"/>
      <c r="T633" s="2"/>
      <c r="U633" s="2"/>
      <c r="V633" s="2"/>
      <c r="W633" s="2"/>
      <c r="X633" s="2"/>
    </row>
    <row r="634" spans="1:24" ht="25.5" outlineLevel="1" x14ac:dyDescent="0.2">
      <c r="A634" s="607" t="s">
        <v>2122</v>
      </c>
      <c r="B634" s="630" t="s">
        <v>117</v>
      </c>
      <c r="C634" s="631" t="s">
        <v>2619</v>
      </c>
      <c r="D634" s="632" t="s">
        <v>2620</v>
      </c>
      <c r="E634" s="244" t="s">
        <v>128</v>
      </c>
      <c r="F634" s="633">
        <v>683.32</v>
      </c>
      <c r="G634" s="688"/>
      <c r="H634" s="625">
        <f t="shared" si="138"/>
        <v>0</v>
      </c>
      <c r="I634" s="304">
        <f t="shared" si="133"/>
        <v>0</v>
      </c>
      <c r="J634" s="614" t="e">
        <f t="shared" si="139"/>
        <v>#DIV/0!</v>
      </c>
      <c r="K634" s="2"/>
      <c r="L634" s="2"/>
      <c r="M634" s="2"/>
      <c r="N634" s="2"/>
      <c r="O634" s="2"/>
      <c r="P634" s="2"/>
      <c r="Q634" s="2"/>
      <c r="R634" s="2"/>
      <c r="S634" s="2"/>
      <c r="T634" s="2"/>
      <c r="U634" s="2"/>
      <c r="V634" s="2"/>
      <c r="W634" s="2"/>
      <c r="X634" s="2"/>
    </row>
    <row r="635" spans="1:24" ht="38.25" outlineLevel="1" x14ac:dyDescent="0.2">
      <c r="A635" s="607" t="s">
        <v>2123</v>
      </c>
      <c r="B635" s="471" t="s">
        <v>117</v>
      </c>
      <c r="C635" s="470" t="s">
        <v>759</v>
      </c>
      <c r="D635" s="602" t="s">
        <v>760</v>
      </c>
      <c r="E635" s="243" t="s">
        <v>128</v>
      </c>
      <c r="F635" s="466">
        <v>175.5</v>
      </c>
      <c r="G635" s="688"/>
      <c r="H635" s="634">
        <f t="shared" si="138"/>
        <v>0</v>
      </c>
      <c r="I635" s="304">
        <f t="shared" si="133"/>
        <v>0</v>
      </c>
      <c r="J635" s="614" t="e">
        <f t="shared" si="139"/>
        <v>#DIV/0!</v>
      </c>
      <c r="K635" s="2"/>
      <c r="L635" s="2"/>
      <c r="M635" s="2"/>
      <c r="N635" s="2"/>
      <c r="O635" s="2"/>
      <c r="P635" s="2"/>
      <c r="Q635" s="2"/>
      <c r="R635" s="2"/>
      <c r="S635" s="2"/>
      <c r="T635" s="2"/>
      <c r="U635" s="2"/>
      <c r="V635" s="2"/>
      <c r="W635" s="2"/>
      <c r="X635" s="2"/>
    </row>
    <row r="636" spans="1:24" ht="38.25" outlineLevel="1" x14ac:dyDescent="0.2">
      <c r="A636" s="607" t="s">
        <v>2124</v>
      </c>
      <c r="B636" s="471" t="s">
        <v>117</v>
      </c>
      <c r="C636" s="470" t="s">
        <v>761</v>
      </c>
      <c r="D636" s="602" t="s">
        <v>762</v>
      </c>
      <c r="E636" s="243" t="s">
        <v>128</v>
      </c>
      <c r="F636" s="466">
        <v>190.8</v>
      </c>
      <c r="G636" s="688"/>
      <c r="H636" s="634">
        <f t="shared" si="138"/>
        <v>0</v>
      </c>
      <c r="I636" s="304">
        <f t="shared" si="133"/>
        <v>0</v>
      </c>
      <c r="J636" s="614" t="e">
        <f t="shared" si="139"/>
        <v>#DIV/0!</v>
      </c>
      <c r="K636" s="2"/>
      <c r="L636" s="2"/>
      <c r="M636" s="2"/>
      <c r="N636" s="2"/>
      <c r="O636" s="2"/>
      <c r="P636" s="2"/>
      <c r="Q636" s="2"/>
      <c r="R636" s="2"/>
      <c r="S636" s="2"/>
      <c r="T636" s="2"/>
      <c r="U636" s="2"/>
      <c r="V636" s="2"/>
      <c r="W636" s="2"/>
      <c r="X636" s="2"/>
    </row>
    <row r="637" spans="1:24" ht="38.25" outlineLevel="1" x14ac:dyDescent="0.2">
      <c r="A637" s="607" t="s">
        <v>2125</v>
      </c>
      <c r="B637" s="471" t="s">
        <v>117</v>
      </c>
      <c r="C637" s="470" t="s">
        <v>763</v>
      </c>
      <c r="D637" s="602" t="s">
        <v>764</v>
      </c>
      <c r="E637" s="243" t="s">
        <v>128</v>
      </c>
      <c r="F637" s="466">
        <v>132.30000000000001</v>
      </c>
      <c r="G637" s="688"/>
      <c r="H637" s="634">
        <f t="shared" si="138"/>
        <v>0</v>
      </c>
      <c r="I637" s="304">
        <f t="shared" si="133"/>
        <v>0</v>
      </c>
      <c r="J637" s="614" t="e">
        <f t="shared" si="139"/>
        <v>#DIV/0!</v>
      </c>
      <c r="K637" s="2"/>
      <c r="L637" s="2"/>
      <c r="M637" s="2"/>
      <c r="N637" s="2"/>
      <c r="O637" s="2"/>
      <c r="P637" s="2"/>
      <c r="Q637" s="2"/>
      <c r="R637" s="2"/>
      <c r="S637" s="2"/>
      <c r="T637" s="2"/>
      <c r="U637" s="2"/>
      <c r="V637" s="2"/>
      <c r="W637" s="2"/>
      <c r="X637" s="2"/>
    </row>
    <row r="638" spans="1:24" ht="38.25" outlineLevel="1" x14ac:dyDescent="0.2">
      <c r="A638" s="607" t="s">
        <v>2126</v>
      </c>
      <c r="B638" s="471" t="s">
        <v>117</v>
      </c>
      <c r="C638" s="470" t="s">
        <v>1931</v>
      </c>
      <c r="D638" s="602" t="s">
        <v>1932</v>
      </c>
      <c r="E638" s="243" t="s">
        <v>128</v>
      </c>
      <c r="F638" s="466">
        <v>223.6</v>
      </c>
      <c r="G638" s="688"/>
      <c r="H638" s="433">
        <f t="shared" si="138"/>
        <v>0</v>
      </c>
      <c r="I638" s="304">
        <f t="shared" ref="I638:I666" si="140">ROUND(H638*F638,2)</f>
        <v>0</v>
      </c>
      <c r="J638" s="614" t="e">
        <f t="shared" si="139"/>
        <v>#DIV/0!</v>
      </c>
      <c r="K638" s="2"/>
      <c r="L638" s="2"/>
      <c r="M638" s="2"/>
      <c r="N638" s="2"/>
      <c r="O638" s="2"/>
      <c r="P638" s="2"/>
      <c r="Q638" s="2"/>
      <c r="R638" s="2"/>
      <c r="S638" s="2"/>
      <c r="T638" s="2"/>
      <c r="U638" s="2"/>
      <c r="V638" s="2"/>
      <c r="W638" s="2"/>
      <c r="X638" s="2"/>
    </row>
    <row r="639" spans="1:24" ht="38.25" outlineLevel="1" x14ac:dyDescent="0.2">
      <c r="A639" s="607" t="s">
        <v>2127</v>
      </c>
      <c r="B639" s="471" t="s">
        <v>117</v>
      </c>
      <c r="C639" s="470" t="s">
        <v>765</v>
      </c>
      <c r="D639" s="602" t="s">
        <v>766</v>
      </c>
      <c r="E639" s="243" t="s">
        <v>128</v>
      </c>
      <c r="F639" s="466">
        <v>52.8</v>
      </c>
      <c r="G639" s="688"/>
      <c r="H639" s="433">
        <f t="shared" si="138"/>
        <v>0</v>
      </c>
      <c r="I639" s="304">
        <f t="shared" si="140"/>
        <v>0</v>
      </c>
      <c r="J639" s="614" t="e">
        <f t="shared" si="139"/>
        <v>#DIV/0!</v>
      </c>
      <c r="K639" s="2"/>
      <c r="L639" s="2"/>
      <c r="M639" s="2"/>
      <c r="N639" s="2"/>
      <c r="O639" s="2"/>
      <c r="P639" s="2"/>
      <c r="Q639" s="2"/>
      <c r="R639" s="2"/>
      <c r="S639" s="2"/>
      <c r="T639" s="2"/>
      <c r="U639" s="2"/>
      <c r="V639" s="2"/>
      <c r="W639" s="2"/>
      <c r="X639" s="2"/>
    </row>
    <row r="640" spans="1:24" ht="38.25" outlineLevel="1" x14ac:dyDescent="0.2">
      <c r="A640" s="607" t="s">
        <v>2128</v>
      </c>
      <c r="B640" s="471" t="s">
        <v>117</v>
      </c>
      <c r="C640" s="470" t="s">
        <v>1933</v>
      </c>
      <c r="D640" s="602" t="s">
        <v>1934</v>
      </c>
      <c r="E640" s="243" t="s">
        <v>128</v>
      </c>
      <c r="F640" s="466">
        <v>61.6</v>
      </c>
      <c r="G640" s="688"/>
      <c r="H640" s="433">
        <f t="shared" si="138"/>
        <v>0</v>
      </c>
      <c r="I640" s="304">
        <f t="shared" si="140"/>
        <v>0</v>
      </c>
      <c r="J640" s="614" t="e">
        <f t="shared" si="139"/>
        <v>#DIV/0!</v>
      </c>
      <c r="K640" s="2"/>
      <c r="L640" s="2"/>
      <c r="M640" s="2"/>
      <c r="N640" s="2"/>
      <c r="O640" s="2"/>
      <c r="P640" s="2"/>
      <c r="Q640" s="2"/>
      <c r="R640" s="2"/>
      <c r="S640" s="2"/>
      <c r="T640" s="2"/>
      <c r="U640" s="2"/>
      <c r="V640" s="2"/>
      <c r="W640" s="2"/>
      <c r="X640" s="2"/>
    </row>
    <row r="641" spans="1:24" ht="38.25" outlineLevel="1" x14ac:dyDescent="0.2">
      <c r="A641" s="607" t="s">
        <v>2129</v>
      </c>
      <c r="B641" s="471" t="s">
        <v>117</v>
      </c>
      <c r="C641" s="470" t="s">
        <v>767</v>
      </c>
      <c r="D641" s="602" t="s">
        <v>768</v>
      </c>
      <c r="E641" s="243" t="s">
        <v>128</v>
      </c>
      <c r="F641" s="466">
        <v>211.2</v>
      </c>
      <c r="G641" s="683"/>
      <c r="H641" s="625">
        <f t="shared" si="138"/>
        <v>0</v>
      </c>
      <c r="I641" s="304">
        <f t="shared" si="140"/>
        <v>0</v>
      </c>
      <c r="J641" s="614" t="e">
        <f t="shared" si="139"/>
        <v>#DIV/0!</v>
      </c>
      <c r="K641" s="2"/>
      <c r="L641" s="2"/>
      <c r="M641" s="2"/>
      <c r="N641" s="2"/>
      <c r="O641" s="2"/>
      <c r="P641" s="2"/>
      <c r="Q641" s="2"/>
      <c r="R641" s="2"/>
      <c r="S641" s="2"/>
      <c r="T641" s="2"/>
      <c r="U641" s="2"/>
      <c r="V641" s="2"/>
      <c r="W641" s="2"/>
      <c r="X641" s="2"/>
    </row>
    <row r="642" spans="1:24" ht="38.25" outlineLevel="1" x14ac:dyDescent="0.2">
      <c r="A642" s="607" t="s">
        <v>2130</v>
      </c>
      <c r="B642" s="479" t="s">
        <v>117</v>
      </c>
      <c r="C642" s="449" t="s">
        <v>1935</v>
      </c>
      <c r="D642" s="606" t="s">
        <v>1936</v>
      </c>
      <c r="E642" s="247" t="s">
        <v>128</v>
      </c>
      <c r="F642" s="432">
        <v>273.60000000000002</v>
      </c>
      <c r="G642" s="702"/>
      <c r="H642" s="624">
        <f t="shared" si="138"/>
        <v>0</v>
      </c>
      <c r="I642" s="304">
        <f t="shared" si="140"/>
        <v>0</v>
      </c>
      <c r="J642" s="614" t="e">
        <f t="shared" si="139"/>
        <v>#DIV/0!</v>
      </c>
      <c r="K642" s="2"/>
      <c r="L642" s="2"/>
      <c r="M642" s="2"/>
      <c r="N642" s="2"/>
      <c r="O642" s="2"/>
      <c r="P642" s="2"/>
      <c r="Q642" s="2"/>
      <c r="R642" s="2"/>
      <c r="S642" s="2"/>
      <c r="T642" s="2"/>
      <c r="U642" s="2"/>
      <c r="V642" s="2"/>
      <c r="W642" s="2"/>
      <c r="X642" s="2"/>
    </row>
    <row r="643" spans="1:24" ht="12.75" outlineLevel="1" x14ac:dyDescent="0.2">
      <c r="A643" s="318" t="s">
        <v>1937</v>
      </c>
      <c r="B643" s="295"/>
      <c r="C643" s="320"/>
      <c r="D643" s="375" t="s">
        <v>769</v>
      </c>
      <c r="E643" s="321">
        <f>SUM(I644:I648)</f>
        <v>0</v>
      </c>
      <c r="F643" s="322"/>
      <c r="G643" s="299"/>
      <c r="H643" s="299"/>
      <c r="I643" s="319"/>
      <c r="J643" s="323" t="e">
        <f>E643/$G$779</f>
        <v>#DIV/0!</v>
      </c>
      <c r="K643" s="2"/>
      <c r="L643" s="2"/>
      <c r="M643" s="2"/>
      <c r="N643" s="2"/>
      <c r="O643" s="2"/>
      <c r="P643" s="2"/>
      <c r="Q643" s="2"/>
      <c r="R643" s="2"/>
      <c r="S643" s="2"/>
      <c r="T643" s="2"/>
      <c r="U643" s="2"/>
      <c r="V643" s="2"/>
      <c r="W643" s="2"/>
      <c r="X643" s="2"/>
    </row>
    <row r="644" spans="1:24" ht="38.25" outlineLevel="1" x14ac:dyDescent="0.2">
      <c r="A644" s="607" t="s">
        <v>2131</v>
      </c>
      <c r="B644" s="423" t="s">
        <v>213</v>
      </c>
      <c r="C644" s="445" t="s">
        <v>829</v>
      </c>
      <c r="D644" s="598" t="s">
        <v>1938</v>
      </c>
      <c r="E644" s="425" t="s">
        <v>1279</v>
      </c>
      <c r="F644" s="426">
        <v>3.4</v>
      </c>
      <c r="G644" s="425">
        <f>Composições!G1145</f>
        <v>0</v>
      </c>
      <c r="H644" s="634">
        <f>ROUND(G644*(1+$F$780),2)</f>
        <v>0</v>
      </c>
      <c r="I644" s="304">
        <f t="shared" si="140"/>
        <v>0</v>
      </c>
      <c r="J644" s="614" t="e">
        <f>I644/$G$779</f>
        <v>#DIV/0!</v>
      </c>
      <c r="K644" s="2"/>
      <c r="L644" s="2"/>
      <c r="M644" s="2"/>
      <c r="N644" s="2"/>
      <c r="O644" s="2"/>
      <c r="P644" s="2"/>
      <c r="Q644" s="2"/>
      <c r="R644" s="2"/>
      <c r="S644" s="2"/>
      <c r="T644" s="2"/>
      <c r="U644" s="2"/>
      <c r="V644" s="2"/>
      <c r="W644" s="2"/>
      <c r="X644" s="2"/>
    </row>
    <row r="645" spans="1:24" ht="38.25" outlineLevel="1" x14ac:dyDescent="0.2">
      <c r="A645" s="607" t="s">
        <v>2132</v>
      </c>
      <c r="B645" s="435" t="s">
        <v>213</v>
      </c>
      <c r="C645" s="463" t="s">
        <v>770</v>
      </c>
      <c r="D645" s="601" t="s">
        <v>1939</v>
      </c>
      <c r="E645" s="452" t="s">
        <v>1508</v>
      </c>
      <c r="F645" s="438">
        <v>45.7</v>
      </c>
      <c r="G645" s="452">
        <f>Composições!G1557</f>
        <v>0</v>
      </c>
      <c r="H645" s="433">
        <f>ROUND(G645*(1+$F$780),2)</f>
        <v>0</v>
      </c>
      <c r="I645" s="304">
        <f t="shared" si="140"/>
        <v>0</v>
      </c>
      <c r="J645" s="614" t="e">
        <f>I645/$G$779</f>
        <v>#DIV/0!</v>
      </c>
      <c r="K645" s="2"/>
      <c r="L645" s="2"/>
      <c r="M645" s="2"/>
      <c r="N645" s="2"/>
      <c r="O645" s="2"/>
      <c r="P645" s="2"/>
      <c r="Q645" s="2"/>
      <c r="R645" s="2"/>
      <c r="S645" s="2"/>
      <c r="T645" s="2"/>
      <c r="U645" s="2"/>
      <c r="V645" s="2"/>
      <c r="W645" s="2"/>
      <c r="X645" s="2"/>
    </row>
    <row r="646" spans="1:24" ht="25.5" outlineLevel="1" x14ac:dyDescent="0.2">
      <c r="A646" s="607" t="s">
        <v>2133</v>
      </c>
      <c r="B646" s="435" t="s">
        <v>213</v>
      </c>
      <c r="C646" s="463" t="s">
        <v>1940</v>
      </c>
      <c r="D646" s="601" t="s">
        <v>2193</v>
      </c>
      <c r="E646" s="452" t="s">
        <v>1508</v>
      </c>
      <c r="F646" s="438">
        <v>211.6</v>
      </c>
      <c r="G646" s="452">
        <f>Composições!G1567</f>
        <v>0</v>
      </c>
      <c r="H646" s="433">
        <f>ROUND(G646*(1+$F$780),2)</f>
        <v>0</v>
      </c>
      <c r="I646" s="304">
        <f t="shared" si="140"/>
        <v>0</v>
      </c>
      <c r="J646" s="614" t="e">
        <f>I646/$G$779</f>
        <v>#DIV/0!</v>
      </c>
      <c r="K646" s="2"/>
      <c r="L646" s="2"/>
      <c r="M646" s="2"/>
      <c r="N646" s="2"/>
      <c r="O646" s="2"/>
      <c r="P646" s="2"/>
      <c r="Q646" s="2"/>
      <c r="R646" s="2"/>
      <c r="S646" s="2"/>
      <c r="T646" s="2"/>
      <c r="U646" s="2"/>
      <c r="V646" s="2"/>
      <c r="W646" s="2"/>
      <c r="X646" s="2"/>
    </row>
    <row r="647" spans="1:24" ht="38.25" outlineLevel="1" x14ac:dyDescent="0.2">
      <c r="A647" s="607" t="s">
        <v>2134</v>
      </c>
      <c r="B647" s="435" t="s">
        <v>213</v>
      </c>
      <c r="C647" s="463" t="s">
        <v>1941</v>
      </c>
      <c r="D647" s="601" t="s">
        <v>2197</v>
      </c>
      <c r="E647" s="452" t="s">
        <v>1279</v>
      </c>
      <c r="F647" s="438">
        <v>2.9</v>
      </c>
      <c r="G647" s="452">
        <f>Composições!G1577</f>
        <v>0</v>
      </c>
      <c r="H647" s="625">
        <f>ROUND(G647*(1+$F$780),2)</f>
        <v>0</v>
      </c>
      <c r="I647" s="304">
        <f t="shared" si="140"/>
        <v>0</v>
      </c>
      <c r="J647" s="614" t="e">
        <f>I647/$G$779</f>
        <v>#DIV/0!</v>
      </c>
      <c r="K647" s="2"/>
      <c r="L647" s="2"/>
      <c r="M647" s="2"/>
      <c r="N647" s="2"/>
      <c r="O647" s="2"/>
      <c r="P647" s="2"/>
      <c r="Q647" s="2"/>
      <c r="R647" s="2"/>
      <c r="S647" s="2"/>
      <c r="T647" s="2"/>
      <c r="U647" s="2"/>
      <c r="V647" s="2"/>
      <c r="W647" s="2"/>
      <c r="X647" s="2"/>
    </row>
    <row r="648" spans="1:24" ht="38.25" outlineLevel="1" x14ac:dyDescent="0.2">
      <c r="A648" s="627" t="s">
        <v>2135</v>
      </c>
      <c r="B648" s="507" t="s">
        <v>117</v>
      </c>
      <c r="C648" s="489" t="s">
        <v>771</v>
      </c>
      <c r="D648" s="618" t="s">
        <v>772</v>
      </c>
      <c r="E648" s="245" t="s">
        <v>128</v>
      </c>
      <c r="F648" s="496">
        <v>160.1</v>
      </c>
      <c r="G648" s="693"/>
      <c r="H648" s="624">
        <f>ROUND(G648*(1+$F$780),2)</f>
        <v>0</v>
      </c>
      <c r="I648" s="304">
        <f t="shared" si="140"/>
        <v>0</v>
      </c>
      <c r="J648" s="614" t="e">
        <f>I648/$G$779</f>
        <v>#DIV/0!</v>
      </c>
      <c r="K648" s="2"/>
      <c r="L648" s="2"/>
      <c r="M648" s="2"/>
      <c r="N648" s="2"/>
      <c r="O648" s="2"/>
      <c r="P648" s="2"/>
      <c r="Q648" s="2"/>
      <c r="R648" s="2"/>
      <c r="S648" s="2"/>
      <c r="T648" s="2"/>
      <c r="U648" s="2"/>
      <c r="V648" s="2"/>
      <c r="W648" s="2"/>
      <c r="X648" s="2"/>
    </row>
    <row r="649" spans="1:24" ht="12.75" outlineLevel="1" x14ac:dyDescent="0.2">
      <c r="A649" s="294" t="s">
        <v>2136</v>
      </c>
      <c r="B649" s="295"/>
      <c r="C649" s="296"/>
      <c r="D649" s="297" t="s">
        <v>773</v>
      </c>
      <c r="E649" s="298">
        <f>SUM(I650:I666)</f>
        <v>0</v>
      </c>
      <c r="F649" s="299"/>
      <c r="G649" s="299"/>
      <c r="H649" s="299"/>
      <c r="I649" s="319"/>
      <c r="J649" s="323" t="e">
        <f>E649/$G$779</f>
        <v>#DIV/0!</v>
      </c>
      <c r="K649" s="2"/>
      <c r="L649" s="2"/>
      <c r="M649" s="2"/>
      <c r="N649" s="2"/>
      <c r="O649" s="2"/>
      <c r="P649" s="2"/>
      <c r="Q649" s="2"/>
      <c r="R649" s="2"/>
      <c r="S649" s="2"/>
      <c r="T649" s="2"/>
      <c r="U649" s="2"/>
      <c r="V649" s="2"/>
      <c r="W649" s="2"/>
      <c r="X649" s="2"/>
    </row>
    <row r="650" spans="1:24" ht="25.5" outlineLevel="1" x14ac:dyDescent="0.2">
      <c r="A650" s="607" t="s">
        <v>2137</v>
      </c>
      <c r="B650" s="423" t="s">
        <v>117</v>
      </c>
      <c r="C650" s="445" t="s">
        <v>774</v>
      </c>
      <c r="D650" s="598" t="s">
        <v>775</v>
      </c>
      <c r="E650" s="425" t="s">
        <v>14</v>
      </c>
      <c r="F650" s="426">
        <v>238</v>
      </c>
      <c r="G650" s="681"/>
      <c r="H650" s="446">
        <f t="shared" ref="H650:H666" si="141">ROUND(G650*(1+$F$780),2)</f>
        <v>0</v>
      </c>
      <c r="I650" s="304">
        <f t="shared" si="140"/>
        <v>0</v>
      </c>
      <c r="J650" s="614" t="e">
        <f t="shared" ref="J650:J666" si="142">I650/$G$779</f>
        <v>#DIV/0!</v>
      </c>
      <c r="K650" s="2"/>
      <c r="L650" s="2"/>
      <c r="M650" s="2"/>
      <c r="N650" s="2"/>
      <c r="O650" s="2"/>
      <c r="P650" s="2"/>
      <c r="Q650" s="2"/>
      <c r="R650" s="2"/>
      <c r="S650" s="2"/>
      <c r="T650" s="2"/>
      <c r="U650" s="2"/>
      <c r="V650" s="2"/>
      <c r="W650" s="2"/>
      <c r="X650" s="2"/>
    </row>
    <row r="651" spans="1:24" ht="25.5" outlineLevel="1" x14ac:dyDescent="0.2">
      <c r="A651" s="607" t="s">
        <v>2138</v>
      </c>
      <c r="B651" s="435" t="s">
        <v>117</v>
      </c>
      <c r="C651" s="463" t="s">
        <v>776</v>
      </c>
      <c r="D651" s="601" t="s">
        <v>777</v>
      </c>
      <c r="E651" s="452" t="s">
        <v>14</v>
      </c>
      <c r="F651" s="438">
        <v>44</v>
      </c>
      <c r="G651" s="685"/>
      <c r="H651" s="433">
        <f t="shared" si="141"/>
        <v>0</v>
      </c>
      <c r="I651" s="304">
        <f t="shared" si="140"/>
        <v>0</v>
      </c>
      <c r="J651" s="614" t="e">
        <f t="shared" si="142"/>
        <v>#DIV/0!</v>
      </c>
      <c r="K651" s="2"/>
      <c r="L651" s="2"/>
      <c r="M651" s="2"/>
      <c r="N651" s="2"/>
      <c r="O651" s="2"/>
      <c r="P651" s="2"/>
      <c r="Q651" s="2"/>
      <c r="R651" s="2"/>
      <c r="S651" s="2"/>
      <c r="T651" s="2"/>
      <c r="U651" s="2"/>
      <c r="V651" s="2"/>
      <c r="W651" s="2"/>
      <c r="X651" s="2"/>
    </row>
    <row r="652" spans="1:24" ht="25.5" outlineLevel="1" x14ac:dyDescent="0.2">
      <c r="A652" s="607" t="s">
        <v>2139</v>
      </c>
      <c r="B652" s="471" t="s">
        <v>117</v>
      </c>
      <c r="C652" s="470" t="s">
        <v>780</v>
      </c>
      <c r="D652" s="602" t="s">
        <v>781</v>
      </c>
      <c r="E652" s="243" t="s">
        <v>14</v>
      </c>
      <c r="F652" s="466">
        <v>1</v>
      </c>
      <c r="G652" s="688"/>
      <c r="H652" s="433">
        <f t="shared" si="141"/>
        <v>0</v>
      </c>
      <c r="I652" s="304">
        <f t="shared" si="140"/>
        <v>0</v>
      </c>
      <c r="J652" s="614" t="e">
        <f t="shared" si="142"/>
        <v>#DIV/0!</v>
      </c>
      <c r="K652" s="2"/>
      <c r="L652" s="2"/>
      <c r="M652" s="2"/>
      <c r="N652" s="2"/>
      <c r="O652" s="2"/>
      <c r="P652" s="2"/>
      <c r="Q652" s="2"/>
      <c r="R652" s="2"/>
      <c r="S652" s="2"/>
      <c r="T652" s="2"/>
      <c r="U652" s="2"/>
      <c r="V652" s="2"/>
      <c r="W652" s="2"/>
      <c r="X652" s="2"/>
    </row>
    <row r="653" spans="1:24" ht="25.5" outlineLevel="1" x14ac:dyDescent="0.2">
      <c r="A653" s="607" t="s">
        <v>2140</v>
      </c>
      <c r="B653" s="435" t="s">
        <v>117</v>
      </c>
      <c r="C653" s="463" t="s">
        <v>778</v>
      </c>
      <c r="D653" s="601" t="s">
        <v>779</v>
      </c>
      <c r="E653" s="452" t="s">
        <v>14</v>
      </c>
      <c r="F653" s="438">
        <v>8</v>
      </c>
      <c r="G653" s="685"/>
      <c r="H653" s="625">
        <f t="shared" si="141"/>
        <v>0</v>
      </c>
      <c r="I653" s="304">
        <f t="shared" si="140"/>
        <v>0</v>
      </c>
      <c r="J653" s="614" t="e">
        <f t="shared" si="142"/>
        <v>#DIV/0!</v>
      </c>
      <c r="K653" s="2"/>
      <c r="L653" s="2"/>
      <c r="M653" s="2"/>
      <c r="N653" s="2"/>
      <c r="O653" s="2"/>
      <c r="P653" s="2"/>
      <c r="Q653" s="2"/>
      <c r="R653" s="2"/>
      <c r="S653" s="2"/>
      <c r="T653" s="2"/>
      <c r="U653" s="2"/>
      <c r="V653" s="2"/>
      <c r="W653" s="2"/>
      <c r="X653" s="2"/>
    </row>
    <row r="654" spans="1:24" ht="25.5" outlineLevel="1" x14ac:dyDescent="0.2">
      <c r="A654" s="607" t="s">
        <v>2141</v>
      </c>
      <c r="B654" s="471" t="s">
        <v>117</v>
      </c>
      <c r="C654" s="470" t="s">
        <v>1942</v>
      </c>
      <c r="D654" s="602" t="s">
        <v>1943</v>
      </c>
      <c r="E654" s="243" t="s">
        <v>14</v>
      </c>
      <c r="F654" s="466">
        <v>32</v>
      </c>
      <c r="G654" s="688"/>
      <c r="H654" s="634">
        <f t="shared" si="141"/>
        <v>0</v>
      </c>
      <c r="I654" s="304">
        <f t="shared" si="140"/>
        <v>0</v>
      </c>
      <c r="J654" s="614" t="e">
        <f t="shared" si="142"/>
        <v>#DIV/0!</v>
      </c>
      <c r="K654" s="2"/>
      <c r="L654" s="2"/>
      <c r="M654" s="2"/>
      <c r="N654" s="2"/>
      <c r="O654" s="2"/>
      <c r="P654" s="2"/>
      <c r="Q654" s="2"/>
      <c r="R654" s="2"/>
      <c r="S654" s="2"/>
      <c r="T654" s="2"/>
      <c r="U654" s="2"/>
      <c r="V654" s="2"/>
      <c r="W654" s="2"/>
      <c r="X654" s="2"/>
    </row>
    <row r="655" spans="1:24" ht="25.5" outlineLevel="1" x14ac:dyDescent="0.2">
      <c r="A655" s="607" t="s">
        <v>2142</v>
      </c>
      <c r="B655" s="435" t="s">
        <v>117</v>
      </c>
      <c r="C655" s="463" t="s">
        <v>1944</v>
      </c>
      <c r="D655" s="601" t="s">
        <v>1945</v>
      </c>
      <c r="E655" s="452" t="s">
        <v>14</v>
      </c>
      <c r="F655" s="438">
        <v>21</v>
      </c>
      <c r="G655" s="685"/>
      <c r="H655" s="433">
        <f t="shared" si="141"/>
        <v>0</v>
      </c>
      <c r="I655" s="304">
        <f t="shared" si="140"/>
        <v>0</v>
      </c>
      <c r="J655" s="614" t="e">
        <f t="shared" si="142"/>
        <v>#DIV/0!</v>
      </c>
      <c r="K655" s="2"/>
      <c r="L655" s="2"/>
      <c r="M655" s="2"/>
      <c r="N655" s="2"/>
      <c r="O655" s="2"/>
      <c r="P655" s="2"/>
      <c r="Q655" s="2"/>
      <c r="R655" s="2"/>
      <c r="S655" s="2"/>
      <c r="T655" s="2"/>
      <c r="U655" s="2"/>
      <c r="V655" s="2"/>
      <c r="W655" s="2"/>
      <c r="X655" s="2"/>
    </row>
    <row r="656" spans="1:24" ht="25.5" outlineLevel="1" x14ac:dyDescent="0.2">
      <c r="A656" s="607" t="s">
        <v>2143</v>
      </c>
      <c r="B656" s="435" t="s">
        <v>117</v>
      </c>
      <c r="C656" s="463" t="s">
        <v>782</v>
      </c>
      <c r="D656" s="601" t="s">
        <v>783</v>
      </c>
      <c r="E656" s="452" t="s">
        <v>14</v>
      </c>
      <c r="F656" s="438">
        <v>2</v>
      </c>
      <c r="G656" s="685"/>
      <c r="H656" s="625">
        <f t="shared" si="141"/>
        <v>0</v>
      </c>
      <c r="I656" s="304">
        <f t="shared" si="140"/>
        <v>0</v>
      </c>
      <c r="J656" s="614" t="e">
        <f t="shared" si="142"/>
        <v>#DIV/0!</v>
      </c>
      <c r="K656" s="2"/>
      <c r="L656" s="2"/>
      <c r="M656" s="2"/>
      <c r="N656" s="2"/>
      <c r="O656" s="2"/>
      <c r="P656" s="2"/>
      <c r="Q656" s="2"/>
      <c r="R656" s="2"/>
      <c r="S656" s="2"/>
      <c r="T656" s="2"/>
      <c r="U656" s="2"/>
      <c r="V656" s="2"/>
      <c r="W656" s="2"/>
      <c r="X656" s="2"/>
    </row>
    <row r="657" spans="1:24" ht="25.5" outlineLevel="1" x14ac:dyDescent="0.2">
      <c r="A657" s="607" t="s">
        <v>2144</v>
      </c>
      <c r="B657" s="435" t="s">
        <v>117</v>
      </c>
      <c r="C657" s="463" t="s">
        <v>1946</v>
      </c>
      <c r="D657" s="601" t="s">
        <v>1947</v>
      </c>
      <c r="E657" s="452" t="s">
        <v>14</v>
      </c>
      <c r="F657" s="438">
        <v>2</v>
      </c>
      <c r="G657" s="685"/>
      <c r="H657" s="433">
        <f t="shared" si="141"/>
        <v>0</v>
      </c>
      <c r="I657" s="304">
        <f t="shared" si="140"/>
        <v>0</v>
      </c>
      <c r="J657" s="614" t="e">
        <f t="shared" si="142"/>
        <v>#DIV/0!</v>
      </c>
      <c r="K657" s="2"/>
      <c r="L657" s="2"/>
      <c r="M657" s="2"/>
      <c r="N657" s="2"/>
      <c r="O657" s="2"/>
      <c r="P657" s="2"/>
      <c r="Q657" s="2"/>
      <c r="R657" s="2"/>
      <c r="S657" s="2"/>
      <c r="T657" s="2"/>
      <c r="U657" s="2"/>
      <c r="V657" s="2"/>
      <c r="W657" s="2"/>
      <c r="X657" s="2"/>
    </row>
    <row r="658" spans="1:24" ht="25.5" outlineLevel="1" x14ac:dyDescent="0.2">
      <c r="A658" s="607" t="s">
        <v>2145</v>
      </c>
      <c r="B658" s="435" t="s">
        <v>213</v>
      </c>
      <c r="C658" s="463" t="s">
        <v>784</v>
      </c>
      <c r="D658" s="601" t="s">
        <v>1948</v>
      </c>
      <c r="E658" s="452" t="s">
        <v>1251</v>
      </c>
      <c r="F658" s="438">
        <v>18</v>
      </c>
      <c r="G658" s="452">
        <f>Composições!G1587</f>
        <v>0</v>
      </c>
      <c r="H658" s="453">
        <f t="shared" si="141"/>
        <v>0</v>
      </c>
      <c r="I658" s="304">
        <f t="shared" si="140"/>
        <v>0</v>
      </c>
      <c r="J658" s="614" t="e">
        <f t="shared" si="142"/>
        <v>#DIV/0!</v>
      </c>
      <c r="K658" s="2"/>
      <c r="L658" s="2"/>
      <c r="M658" s="2"/>
      <c r="N658" s="2"/>
      <c r="O658" s="2"/>
      <c r="P658" s="2"/>
      <c r="Q658" s="2"/>
      <c r="R658" s="2"/>
      <c r="S658" s="2"/>
      <c r="T658" s="2"/>
      <c r="U658" s="2"/>
      <c r="V658" s="2"/>
      <c r="W658" s="2"/>
      <c r="X658" s="2"/>
    </row>
    <row r="659" spans="1:24" ht="12.75" outlineLevel="1" x14ac:dyDescent="0.2">
      <c r="A659" s="607" t="s">
        <v>2146</v>
      </c>
      <c r="B659" s="435" t="s">
        <v>213</v>
      </c>
      <c r="C659" s="463" t="s">
        <v>1949</v>
      </c>
      <c r="D659" s="601" t="s">
        <v>1950</v>
      </c>
      <c r="E659" s="452" t="s">
        <v>1251</v>
      </c>
      <c r="F659" s="438">
        <v>37</v>
      </c>
      <c r="G659" s="452">
        <f>Composições!G1594</f>
        <v>0</v>
      </c>
      <c r="H659" s="453">
        <f t="shared" si="141"/>
        <v>0</v>
      </c>
      <c r="I659" s="304">
        <f t="shared" si="140"/>
        <v>0</v>
      </c>
      <c r="J659" s="614" t="e">
        <f t="shared" si="142"/>
        <v>#DIV/0!</v>
      </c>
      <c r="K659" s="2"/>
      <c r="L659" s="2"/>
      <c r="M659" s="2"/>
      <c r="N659" s="2"/>
      <c r="O659" s="2"/>
      <c r="P659" s="2"/>
      <c r="Q659" s="2"/>
      <c r="R659" s="2"/>
      <c r="S659" s="2"/>
      <c r="T659" s="2"/>
      <c r="U659" s="2"/>
      <c r="V659" s="2"/>
      <c r="W659" s="2"/>
      <c r="X659" s="2"/>
    </row>
    <row r="660" spans="1:24" ht="12.75" outlineLevel="1" x14ac:dyDescent="0.2">
      <c r="A660" s="607" t="s">
        <v>2147</v>
      </c>
      <c r="B660" s="435" t="s">
        <v>213</v>
      </c>
      <c r="C660" s="463" t="s">
        <v>1951</v>
      </c>
      <c r="D660" s="601" t="s">
        <v>1952</v>
      </c>
      <c r="E660" s="452" t="s">
        <v>1251</v>
      </c>
      <c r="F660" s="438">
        <v>27</v>
      </c>
      <c r="G660" s="452">
        <f>Composições!G1603</f>
        <v>0</v>
      </c>
      <c r="H660" s="453">
        <f t="shared" si="141"/>
        <v>0</v>
      </c>
      <c r="I660" s="304">
        <f t="shared" si="140"/>
        <v>0</v>
      </c>
      <c r="J660" s="614" t="e">
        <f t="shared" si="142"/>
        <v>#DIV/0!</v>
      </c>
      <c r="K660" s="2"/>
      <c r="L660" s="2"/>
      <c r="M660" s="2"/>
      <c r="N660" s="2"/>
      <c r="O660" s="2"/>
      <c r="P660" s="2"/>
      <c r="Q660" s="2"/>
      <c r="R660" s="2"/>
      <c r="S660" s="2"/>
      <c r="T660" s="2"/>
      <c r="U660" s="2"/>
      <c r="V660" s="2"/>
      <c r="W660" s="2"/>
      <c r="X660" s="2"/>
    </row>
    <row r="661" spans="1:24" ht="12.75" outlineLevel="1" x14ac:dyDescent="0.2">
      <c r="A661" s="607" t="s">
        <v>2148</v>
      </c>
      <c r="B661" s="435" t="s">
        <v>213</v>
      </c>
      <c r="C661" s="463" t="s">
        <v>1953</v>
      </c>
      <c r="D661" s="601" t="s">
        <v>1954</v>
      </c>
      <c r="E661" s="452" t="s">
        <v>1251</v>
      </c>
      <c r="F661" s="438">
        <v>177</v>
      </c>
      <c r="G661" s="452">
        <f>Composições!G1612</f>
        <v>0</v>
      </c>
      <c r="H661" s="625">
        <f t="shared" si="141"/>
        <v>0</v>
      </c>
      <c r="I661" s="304">
        <f t="shared" si="140"/>
        <v>0</v>
      </c>
      <c r="J661" s="614" t="e">
        <f t="shared" si="142"/>
        <v>#DIV/0!</v>
      </c>
      <c r="K661" s="2"/>
      <c r="L661" s="2"/>
      <c r="M661" s="2"/>
      <c r="N661" s="2"/>
      <c r="O661" s="2"/>
      <c r="P661" s="2"/>
      <c r="Q661" s="2"/>
      <c r="R661" s="2"/>
      <c r="S661" s="2"/>
      <c r="T661" s="2"/>
      <c r="U661" s="2"/>
      <c r="V661" s="2"/>
      <c r="W661" s="2"/>
      <c r="X661" s="2"/>
    </row>
    <row r="662" spans="1:24" ht="25.5" outlineLevel="1" x14ac:dyDescent="0.2">
      <c r="A662" s="607" t="s">
        <v>2149</v>
      </c>
      <c r="B662" s="435" t="s">
        <v>117</v>
      </c>
      <c r="C662" s="463" t="s">
        <v>1955</v>
      </c>
      <c r="D662" s="601" t="s">
        <v>1956</v>
      </c>
      <c r="E662" s="452" t="s">
        <v>14</v>
      </c>
      <c r="F662" s="438">
        <v>109</v>
      </c>
      <c r="G662" s="685"/>
      <c r="H662" s="433">
        <f t="shared" si="141"/>
        <v>0</v>
      </c>
      <c r="I662" s="304">
        <f t="shared" si="140"/>
        <v>0</v>
      </c>
      <c r="J662" s="614" t="e">
        <f t="shared" si="142"/>
        <v>#DIV/0!</v>
      </c>
      <c r="K662" s="2"/>
      <c r="L662" s="2"/>
      <c r="M662" s="2"/>
      <c r="N662" s="2"/>
      <c r="O662" s="2"/>
      <c r="P662" s="2"/>
      <c r="Q662" s="2"/>
      <c r="R662" s="2"/>
      <c r="S662" s="2"/>
      <c r="T662" s="2"/>
      <c r="U662" s="2"/>
      <c r="V662" s="2"/>
      <c r="W662" s="2"/>
      <c r="X662" s="2"/>
    </row>
    <row r="663" spans="1:24" ht="12.75" outlineLevel="1" x14ac:dyDescent="0.2">
      <c r="A663" s="607" t="s">
        <v>2150</v>
      </c>
      <c r="B663" s="435" t="s">
        <v>213</v>
      </c>
      <c r="C663" s="463" t="s">
        <v>1957</v>
      </c>
      <c r="D663" s="601" t="s">
        <v>2200</v>
      </c>
      <c r="E663" s="452" t="s">
        <v>1429</v>
      </c>
      <c r="F663" s="438">
        <v>25</v>
      </c>
      <c r="G663" s="452">
        <f>Composições!G1869</f>
        <v>0</v>
      </c>
      <c r="H663" s="625">
        <f t="shared" si="141"/>
        <v>0</v>
      </c>
      <c r="I663" s="304">
        <f t="shared" si="140"/>
        <v>0</v>
      </c>
      <c r="J663" s="614" t="e">
        <f t="shared" si="142"/>
        <v>#DIV/0!</v>
      </c>
      <c r="K663" s="2"/>
      <c r="L663" s="2"/>
      <c r="M663" s="2"/>
      <c r="N663" s="2"/>
      <c r="O663" s="2"/>
      <c r="P663" s="2"/>
      <c r="Q663" s="2"/>
      <c r="R663" s="2"/>
      <c r="S663" s="2"/>
      <c r="T663" s="2"/>
      <c r="U663" s="2"/>
      <c r="V663" s="2"/>
      <c r="W663" s="2"/>
      <c r="X663" s="2"/>
    </row>
    <row r="664" spans="1:24" ht="25.5" outlineLevel="1" x14ac:dyDescent="0.2">
      <c r="A664" s="607" t="s">
        <v>2151</v>
      </c>
      <c r="B664" s="435" t="s">
        <v>117</v>
      </c>
      <c r="C664" s="463" t="s">
        <v>900</v>
      </c>
      <c r="D664" s="601" t="s">
        <v>901</v>
      </c>
      <c r="E664" s="452" t="s">
        <v>14</v>
      </c>
      <c r="F664" s="438">
        <v>76</v>
      </c>
      <c r="G664" s="685"/>
      <c r="H664" s="433">
        <f t="shared" si="141"/>
        <v>0</v>
      </c>
      <c r="I664" s="304">
        <f t="shared" si="140"/>
        <v>0</v>
      </c>
      <c r="J664" s="614" t="e">
        <f t="shared" si="142"/>
        <v>#DIV/0!</v>
      </c>
      <c r="K664" s="2"/>
      <c r="L664" s="2"/>
      <c r="M664" s="2"/>
      <c r="N664" s="2"/>
      <c r="O664" s="2"/>
      <c r="P664" s="2"/>
      <c r="Q664" s="2"/>
      <c r="R664" s="2"/>
      <c r="S664" s="2"/>
      <c r="T664" s="2"/>
      <c r="U664" s="2"/>
      <c r="V664" s="2"/>
      <c r="W664" s="2"/>
      <c r="X664" s="2"/>
    </row>
    <row r="665" spans="1:24" ht="12.75" outlineLevel="1" x14ac:dyDescent="0.2">
      <c r="A665" s="607" t="s">
        <v>2152</v>
      </c>
      <c r="B665" s="435" t="s">
        <v>213</v>
      </c>
      <c r="C665" s="463" t="s">
        <v>1958</v>
      </c>
      <c r="D665" s="601" t="s">
        <v>1959</v>
      </c>
      <c r="E665" s="452" t="s">
        <v>1429</v>
      </c>
      <c r="F665" s="438">
        <v>25</v>
      </c>
      <c r="G665" s="452">
        <f>Composições!G1620</f>
        <v>0</v>
      </c>
      <c r="H665" s="433">
        <f t="shared" si="141"/>
        <v>0</v>
      </c>
      <c r="I665" s="304">
        <f t="shared" si="140"/>
        <v>0</v>
      </c>
      <c r="J665" s="614" t="e">
        <f t="shared" si="142"/>
        <v>#DIV/0!</v>
      </c>
      <c r="K665" s="2"/>
      <c r="L665" s="2"/>
      <c r="M665" s="2"/>
      <c r="N665" s="2"/>
      <c r="O665" s="2"/>
      <c r="P665" s="2"/>
      <c r="Q665" s="2"/>
      <c r="R665" s="2"/>
      <c r="S665" s="2"/>
      <c r="T665" s="2"/>
      <c r="U665" s="2"/>
      <c r="V665" s="2"/>
      <c r="W665" s="2"/>
      <c r="X665" s="2"/>
    </row>
    <row r="666" spans="1:24" ht="26.25" outlineLevel="1" thickBot="1" x14ac:dyDescent="0.25">
      <c r="A666" s="607" t="s">
        <v>2153</v>
      </c>
      <c r="B666" s="603" t="s">
        <v>117</v>
      </c>
      <c r="C666" s="449" t="s">
        <v>1960</v>
      </c>
      <c r="D666" s="606" t="s">
        <v>1961</v>
      </c>
      <c r="E666" s="247" t="s">
        <v>14</v>
      </c>
      <c r="F666" s="432">
        <v>4</v>
      </c>
      <c r="G666" s="683"/>
      <c r="H666" s="635">
        <f t="shared" si="141"/>
        <v>0</v>
      </c>
      <c r="I666" s="304">
        <f t="shared" si="140"/>
        <v>0</v>
      </c>
      <c r="J666" s="614" t="e">
        <f t="shared" si="142"/>
        <v>#DIV/0!</v>
      </c>
      <c r="K666" s="2"/>
      <c r="L666" s="2"/>
      <c r="M666" s="2"/>
      <c r="N666" s="2"/>
      <c r="O666" s="2"/>
      <c r="P666" s="2"/>
      <c r="Q666" s="2"/>
      <c r="R666" s="2"/>
      <c r="S666" s="2"/>
      <c r="T666" s="2"/>
      <c r="U666" s="2"/>
      <c r="V666" s="2"/>
      <c r="W666" s="2"/>
      <c r="X666" s="2"/>
    </row>
    <row r="667" spans="1:24" ht="15.75" outlineLevel="1" thickBot="1" x14ac:dyDescent="0.25">
      <c r="A667" s="288">
        <v>19</v>
      </c>
      <c r="B667" s="289"/>
      <c r="C667" s="324"/>
      <c r="D667" s="291" t="s">
        <v>786</v>
      </c>
      <c r="E667" s="292">
        <f>E668+E675</f>
        <v>0</v>
      </c>
      <c r="F667" s="292"/>
      <c r="G667" s="292"/>
      <c r="H667" s="292"/>
      <c r="I667" s="292"/>
      <c r="J667" s="293" t="e">
        <f>E667/$G$779</f>
        <v>#DIV/0!</v>
      </c>
      <c r="K667" s="2"/>
      <c r="L667" s="2"/>
      <c r="M667" s="2"/>
      <c r="N667" s="2"/>
      <c r="O667" s="2"/>
      <c r="P667" s="2"/>
      <c r="Q667" s="2"/>
      <c r="R667" s="2"/>
      <c r="S667" s="2"/>
      <c r="T667" s="2"/>
      <c r="U667" s="2"/>
      <c r="V667" s="2"/>
      <c r="W667" s="2"/>
      <c r="X667" s="2"/>
    </row>
    <row r="668" spans="1:24" ht="12.75" outlineLevel="1" x14ac:dyDescent="0.2">
      <c r="A668" s="294" t="s">
        <v>819</v>
      </c>
      <c r="B668" s="295"/>
      <c r="C668" s="296"/>
      <c r="D668" s="297" t="s">
        <v>787</v>
      </c>
      <c r="E668" s="298">
        <f>SUM(I669:I674)</f>
        <v>0</v>
      </c>
      <c r="F668" s="299"/>
      <c r="G668" s="299"/>
      <c r="H668" s="299"/>
      <c r="I668" s="295"/>
      <c r="J668" s="323" t="e">
        <f>E668/$G$779</f>
        <v>#DIV/0!</v>
      </c>
      <c r="K668" s="2"/>
      <c r="L668" s="2"/>
      <c r="M668" s="2"/>
      <c r="N668" s="2"/>
      <c r="O668" s="2"/>
      <c r="P668" s="2"/>
      <c r="Q668" s="2"/>
      <c r="R668" s="2"/>
      <c r="S668" s="2"/>
      <c r="T668" s="2"/>
      <c r="U668" s="2"/>
      <c r="V668" s="2"/>
      <c r="W668" s="2"/>
      <c r="X668" s="2"/>
    </row>
    <row r="669" spans="1:24" ht="38.25" outlineLevel="1" x14ac:dyDescent="0.2">
      <c r="A669" s="612" t="s">
        <v>728</v>
      </c>
      <c r="B669" s="617" t="s">
        <v>117</v>
      </c>
      <c r="C669" s="470" t="s">
        <v>792</v>
      </c>
      <c r="D669" s="602" t="s">
        <v>793</v>
      </c>
      <c r="E669" s="243" t="s">
        <v>128</v>
      </c>
      <c r="F669" s="466">
        <v>282</v>
      </c>
      <c r="G669" s="688"/>
      <c r="H669" s="304">
        <f t="shared" ref="H669:H674" si="143">ROUND(G669*(1+$F$780),2)</f>
        <v>0</v>
      </c>
      <c r="I669" s="304">
        <f t="shared" ref="I669" si="144">ROUND(H669*F669,2)</f>
        <v>0</v>
      </c>
      <c r="J669" s="614" t="e">
        <f t="shared" ref="J669:J674" si="145">I669/$G$779</f>
        <v>#DIV/0!</v>
      </c>
      <c r="K669" s="2"/>
      <c r="L669" s="2"/>
      <c r="M669" s="2"/>
      <c r="N669" s="2"/>
      <c r="O669" s="2"/>
      <c r="P669" s="2"/>
      <c r="Q669" s="2"/>
      <c r="R669" s="2"/>
      <c r="S669" s="2"/>
      <c r="T669" s="2"/>
      <c r="U669" s="2"/>
      <c r="V669" s="2"/>
      <c r="W669" s="2"/>
      <c r="X669" s="2"/>
    </row>
    <row r="670" spans="1:24" ht="38.25" outlineLevel="1" x14ac:dyDescent="0.2">
      <c r="A670" s="607" t="s">
        <v>832</v>
      </c>
      <c r="B670" s="617" t="s">
        <v>117</v>
      </c>
      <c r="C670" s="470" t="s">
        <v>790</v>
      </c>
      <c r="D670" s="602" t="s">
        <v>791</v>
      </c>
      <c r="E670" s="243" t="s">
        <v>128</v>
      </c>
      <c r="F670" s="466">
        <v>43</v>
      </c>
      <c r="G670" s="688"/>
      <c r="H670" s="304">
        <f t="shared" si="143"/>
        <v>0</v>
      </c>
      <c r="I670" s="304">
        <f t="shared" ref="I670:I674" si="146">ROUND(H670*F670,2)</f>
        <v>0</v>
      </c>
      <c r="J670" s="614" t="e">
        <f t="shared" si="145"/>
        <v>#DIV/0!</v>
      </c>
      <c r="K670" s="2"/>
      <c r="L670" s="2"/>
      <c r="M670" s="2"/>
      <c r="N670" s="2"/>
      <c r="O670" s="2"/>
      <c r="P670" s="2"/>
      <c r="Q670" s="2"/>
      <c r="R670" s="2"/>
      <c r="S670" s="2"/>
      <c r="T670" s="2"/>
      <c r="U670" s="2"/>
      <c r="V670" s="2"/>
      <c r="W670" s="2"/>
      <c r="X670" s="2"/>
    </row>
    <row r="671" spans="1:24" ht="38.25" outlineLevel="1" x14ac:dyDescent="0.2">
      <c r="A671" s="600" t="s">
        <v>833</v>
      </c>
      <c r="B671" s="617" t="s">
        <v>117</v>
      </c>
      <c r="C671" s="470" t="s">
        <v>1962</v>
      </c>
      <c r="D671" s="602" t="s">
        <v>1963</v>
      </c>
      <c r="E671" s="243" t="s">
        <v>128</v>
      </c>
      <c r="F671" s="466">
        <v>11</v>
      </c>
      <c r="G671" s="688"/>
      <c r="H671" s="304">
        <f t="shared" si="143"/>
        <v>0</v>
      </c>
      <c r="I671" s="304">
        <f t="shared" si="146"/>
        <v>0</v>
      </c>
      <c r="J671" s="614" t="e">
        <f t="shared" si="145"/>
        <v>#DIV/0!</v>
      </c>
      <c r="K671" s="2"/>
      <c r="L671" s="2"/>
      <c r="M671" s="2"/>
      <c r="N671" s="2"/>
      <c r="O671" s="2"/>
      <c r="P671" s="2"/>
      <c r="Q671" s="2"/>
      <c r="R671" s="2"/>
      <c r="S671" s="2"/>
      <c r="T671" s="2"/>
      <c r="U671" s="2"/>
      <c r="V671" s="2"/>
      <c r="W671" s="2"/>
      <c r="X671" s="2"/>
    </row>
    <row r="672" spans="1:24" ht="38.25" outlineLevel="1" x14ac:dyDescent="0.2">
      <c r="A672" s="542" t="s">
        <v>834</v>
      </c>
      <c r="B672" s="636" t="s">
        <v>117</v>
      </c>
      <c r="C672" s="631" t="s">
        <v>2621</v>
      </c>
      <c r="D672" s="632" t="s">
        <v>2622</v>
      </c>
      <c r="E672" s="244" t="s">
        <v>128</v>
      </c>
      <c r="F672" s="633">
        <v>43</v>
      </c>
      <c r="G672" s="688"/>
      <c r="H672" s="304">
        <f t="shared" si="143"/>
        <v>0</v>
      </c>
      <c r="I672" s="304">
        <f t="shared" si="146"/>
        <v>0</v>
      </c>
      <c r="J672" s="614" t="e">
        <f t="shared" si="145"/>
        <v>#DIV/0!</v>
      </c>
      <c r="K672" s="2"/>
      <c r="L672" s="2"/>
      <c r="M672" s="2"/>
      <c r="N672" s="2"/>
      <c r="O672" s="2"/>
      <c r="P672" s="2"/>
      <c r="Q672" s="2"/>
      <c r="R672" s="2"/>
      <c r="S672" s="2"/>
      <c r="T672" s="2"/>
      <c r="U672" s="2"/>
      <c r="V672" s="2"/>
      <c r="W672" s="2"/>
      <c r="X672" s="2"/>
    </row>
    <row r="673" spans="1:24" ht="51" outlineLevel="1" x14ac:dyDescent="0.2">
      <c r="A673" s="604" t="s">
        <v>835</v>
      </c>
      <c r="B673" s="617" t="s">
        <v>213</v>
      </c>
      <c r="C673" s="620" t="str">
        <f>Composições!B1986</f>
        <v>COMPOSIÇÃO 06 (ADAPTAÇÃO SINAPI 100763)</v>
      </c>
      <c r="D673" s="602" t="s">
        <v>1964</v>
      </c>
      <c r="E673" s="243" t="s">
        <v>98</v>
      </c>
      <c r="F673" s="466">
        <v>569.79999999999995</v>
      </c>
      <c r="G673" s="243">
        <f>Composições!G1986</f>
        <v>0</v>
      </c>
      <c r="H673" s="304">
        <f t="shared" si="143"/>
        <v>0</v>
      </c>
      <c r="I673" s="304">
        <f t="shared" si="146"/>
        <v>0</v>
      </c>
      <c r="J673" s="614" t="e">
        <f t="shared" si="145"/>
        <v>#DIV/0!</v>
      </c>
      <c r="K673" s="2"/>
      <c r="L673" s="2"/>
      <c r="M673" s="2"/>
      <c r="N673" s="2"/>
      <c r="O673" s="2"/>
      <c r="P673" s="2"/>
      <c r="Q673" s="2"/>
      <c r="R673" s="2"/>
      <c r="S673" s="2"/>
      <c r="T673" s="2"/>
      <c r="U673" s="2"/>
      <c r="V673" s="2"/>
      <c r="W673" s="2"/>
      <c r="X673" s="2"/>
    </row>
    <row r="674" spans="1:24" ht="38.25" outlineLevel="1" x14ac:dyDescent="0.2">
      <c r="A674" s="607" t="s">
        <v>836</v>
      </c>
      <c r="B674" s="603" t="s">
        <v>213</v>
      </c>
      <c r="C674" s="449" t="s">
        <v>1965</v>
      </c>
      <c r="D674" s="621" t="s">
        <v>1966</v>
      </c>
      <c r="E674" s="245" t="s">
        <v>1279</v>
      </c>
      <c r="F674" s="496">
        <v>271</v>
      </c>
      <c r="G674" s="245">
        <f>Composições!G1629</f>
        <v>0</v>
      </c>
      <c r="H674" s="619">
        <f t="shared" si="143"/>
        <v>0</v>
      </c>
      <c r="I674" s="619">
        <f t="shared" si="146"/>
        <v>0</v>
      </c>
      <c r="J674" s="637" t="e">
        <f t="shared" si="145"/>
        <v>#DIV/0!</v>
      </c>
      <c r="K674" s="2"/>
      <c r="L674" s="2"/>
      <c r="M674" s="2"/>
      <c r="N674" s="2"/>
      <c r="O674" s="2"/>
      <c r="P674" s="2"/>
      <c r="Q674" s="2"/>
      <c r="R674" s="2"/>
      <c r="S674" s="2"/>
      <c r="T674" s="2"/>
      <c r="U674" s="2"/>
      <c r="V674" s="2"/>
      <c r="W674" s="2"/>
      <c r="X674" s="2"/>
    </row>
    <row r="675" spans="1:24" ht="12.75" outlineLevel="1" x14ac:dyDescent="0.2">
      <c r="A675" s="318" t="s">
        <v>824</v>
      </c>
      <c r="B675" s="319"/>
      <c r="C675" s="320"/>
      <c r="D675" s="297" t="s">
        <v>812</v>
      </c>
      <c r="E675" s="298">
        <f>SUM(I676:I682)</f>
        <v>0</v>
      </c>
      <c r="F675" s="299"/>
      <c r="G675" s="299"/>
      <c r="H675" s="299"/>
      <c r="I675" s="295"/>
      <c r="J675" s="300" t="e">
        <f>E675/$G$779</f>
        <v>#DIV/0!</v>
      </c>
      <c r="K675" s="2"/>
      <c r="L675" s="2"/>
      <c r="M675" s="2"/>
      <c r="N675" s="2"/>
      <c r="O675" s="2"/>
      <c r="P675" s="2"/>
      <c r="Q675" s="2"/>
      <c r="R675" s="2"/>
      <c r="S675" s="2"/>
      <c r="T675" s="2"/>
      <c r="U675" s="2"/>
      <c r="V675" s="2"/>
      <c r="W675" s="2"/>
      <c r="X675" s="2"/>
    </row>
    <row r="676" spans="1:24" ht="25.5" outlineLevel="1" x14ac:dyDescent="0.2">
      <c r="A676" s="612" t="s">
        <v>837</v>
      </c>
      <c r="B676" s="617" t="s">
        <v>117</v>
      </c>
      <c r="C676" s="470" t="s">
        <v>1967</v>
      </c>
      <c r="D676" s="602" t="s">
        <v>1968</v>
      </c>
      <c r="E676" s="243" t="s">
        <v>128</v>
      </c>
      <c r="F676" s="466">
        <v>150.69999999999999</v>
      </c>
      <c r="G676" s="688"/>
      <c r="H676" s="304">
        <f t="shared" ref="H676:H682" si="147">ROUND(G676*(1+$F$780),2)</f>
        <v>0</v>
      </c>
      <c r="I676" s="304">
        <f t="shared" ref="I676" si="148">ROUND(H676*F676,2)</f>
        <v>0</v>
      </c>
      <c r="J676" s="614" t="e">
        <f t="shared" ref="J676:J682" si="149">I676/$G$779</f>
        <v>#DIV/0!</v>
      </c>
      <c r="K676" s="2"/>
      <c r="L676" s="2"/>
      <c r="M676" s="2"/>
      <c r="N676" s="2"/>
      <c r="O676" s="2"/>
      <c r="P676" s="2"/>
      <c r="Q676" s="2"/>
      <c r="R676" s="2"/>
      <c r="S676" s="2"/>
      <c r="T676" s="2"/>
      <c r="U676" s="2"/>
      <c r="V676" s="2"/>
      <c r="W676" s="2"/>
      <c r="X676" s="2"/>
    </row>
    <row r="677" spans="1:24" ht="25.5" outlineLevel="1" x14ac:dyDescent="0.2">
      <c r="A677" s="600" t="s">
        <v>838</v>
      </c>
      <c r="B677" s="617" t="s">
        <v>117</v>
      </c>
      <c r="C677" s="470" t="s">
        <v>1969</v>
      </c>
      <c r="D677" s="602" t="s">
        <v>1970</v>
      </c>
      <c r="E677" s="243" t="s">
        <v>14</v>
      </c>
      <c r="F677" s="466">
        <v>270</v>
      </c>
      <c r="G677" s="688"/>
      <c r="H677" s="454">
        <f t="shared" si="147"/>
        <v>0</v>
      </c>
      <c r="I677" s="304">
        <f t="shared" ref="I677" si="150">ROUND(H677*F677,2)</f>
        <v>0</v>
      </c>
      <c r="J677" s="614" t="e">
        <f t="shared" si="149"/>
        <v>#DIV/0!</v>
      </c>
      <c r="K677" s="2"/>
      <c r="L677" s="2"/>
      <c r="M677" s="2"/>
      <c r="N677" s="2"/>
      <c r="O677" s="2"/>
      <c r="P677" s="2"/>
      <c r="Q677" s="2"/>
      <c r="R677" s="2"/>
      <c r="S677" s="2"/>
      <c r="T677" s="2"/>
      <c r="U677" s="2"/>
      <c r="V677" s="2"/>
      <c r="W677" s="2"/>
      <c r="X677" s="2"/>
    </row>
    <row r="678" spans="1:24" ht="25.5" outlineLevel="1" x14ac:dyDescent="0.2">
      <c r="A678" s="604" t="s">
        <v>1979</v>
      </c>
      <c r="B678" s="617" t="s">
        <v>117</v>
      </c>
      <c r="C678" s="470" t="s">
        <v>1971</v>
      </c>
      <c r="D678" s="602" t="s">
        <v>1972</v>
      </c>
      <c r="E678" s="243" t="s">
        <v>128</v>
      </c>
      <c r="F678" s="466">
        <v>276.3</v>
      </c>
      <c r="G678" s="688"/>
      <c r="H678" s="304">
        <f t="shared" si="147"/>
        <v>0</v>
      </c>
      <c r="I678" s="304">
        <f t="shared" ref="I678" si="151">ROUND(H678*F678,2)</f>
        <v>0</v>
      </c>
      <c r="J678" s="614" t="e">
        <f t="shared" si="149"/>
        <v>#DIV/0!</v>
      </c>
      <c r="K678" s="2"/>
      <c r="L678" s="2"/>
      <c r="M678" s="2"/>
      <c r="N678" s="2"/>
      <c r="O678" s="2"/>
      <c r="P678" s="2"/>
      <c r="Q678" s="2"/>
      <c r="R678" s="2"/>
      <c r="S678" s="2"/>
      <c r="T678" s="2"/>
      <c r="U678" s="2"/>
      <c r="V678" s="2"/>
      <c r="W678" s="2"/>
      <c r="X678" s="2"/>
    </row>
    <row r="679" spans="1:24" ht="25.5" outlineLevel="1" x14ac:dyDescent="0.2">
      <c r="A679" s="600" t="s">
        <v>1980</v>
      </c>
      <c r="B679" s="617" t="s">
        <v>117</v>
      </c>
      <c r="C679" s="470" t="s">
        <v>1973</v>
      </c>
      <c r="D679" s="602" t="s">
        <v>1974</v>
      </c>
      <c r="E679" s="243" t="s">
        <v>14</v>
      </c>
      <c r="F679" s="466">
        <v>5</v>
      </c>
      <c r="G679" s="688"/>
      <c r="H679" s="304">
        <f t="shared" si="147"/>
        <v>0</v>
      </c>
      <c r="I679" s="304">
        <f t="shared" ref="I679:I680" si="152">ROUND(H679*F679,2)</f>
        <v>0</v>
      </c>
      <c r="J679" s="614" t="e">
        <f t="shared" si="149"/>
        <v>#DIV/0!</v>
      </c>
      <c r="K679" s="2"/>
      <c r="L679" s="2"/>
      <c r="M679" s="2"/>
      <c r="N679" s="2"/>
      <c r="O679" s="2"/>
      <c r="P679" s="2"/>
      <c r="Q679" s="2"/>
      <c r="R679" s="2"/>
      <c r="S679" s="2"/>
      <c r="T679" s="2"/>
      <c r="U679" s="2"/>
      <c r="V679" s="2"/>
      <c r="W679" s="2"/>
      <c r="X679" s="2"/>
    </row>
    <row r="680" spans="1:24" ht="25.5" outlineLevel="1" x14ac:dyDescent="0.2">
      <c r="A680" s="609" t="s">
        <v>1981</v>
      </c>
      <c r="B680" s="617" t="s">
        <v>117</v>
      </c>
      <c r="C680" s="470" t="s">
        <v>1975</v>
      </c>
      <c r="D680" s="602" t="s">
        <v>1976</v>
      </c>
      <c r="E680" s="243" t="s">
        <v>14</v>
      </c>
      <c r="F680" s="466">
        <v>67</v>
      </c>
      <c r="G680" s="688"/>
      <c r="H680" s="395">
        <f t="shared" si="147"/>
        <v>0</v>
      </c>
      <c r="I680" s="454">
        <f t="shared" si="152"/>
        <v>0</v>
      </c>
      <c r="J680" s="638" t="e">
        <f t="shared" si="149"/>
        <v>#DIV/0!</v>
      </c>
      <c r="K680" s="2"/>
      <c r="L680" s="2"/>
      <c r="M680" s="2"/>
      <c r="N680" s="2"/>
      <c r="O680" s="2"/>
      <c r="P680" s="2"/>
      <c r="Q680" s="2"/>
      <c r="R680" s="2"/>
      <c r="S680" s="2"/>
      <c r="T680" s="2"/>
      <c r="U680" s="2"/>
      <c r="V680" s="2"/>
      <c r="W680" s="2"/>
      <c r="X680" s="2"/>
    </row>
    <row r="681" spans="1:24" ht="25.5" outlineLevel="1" x14ac:dyDescent="0.2">
      <c r="A681" s="604" t="s">
        <v>1982</v>
      </c>
      <c r="B681" s="617" t="s">
        <v>117</v>
      </c>
      <c r="C681" s="470" t="s">
        <v>581</v>
      </c>
      <c r="D681" s="602" t="s">
        <v>582</v>
      </c>
      <c r="E681" s="243" t="s">
        <v>14</v>
      </c>
      <c r="F681" s="466">
        <v>21</v>
      </c>
      <c r="G681" s="688"/>
      <c r="H681" s="304">
        <f t="shared" si="147"/>
        <v>0</v>
      </c>
      <c r="I681" s="304">
        <f t="shared" ref="I681" si="153">ROUND(H681*F681,2)</f>
        <v>0</v>
      </c>
      <c r="J681" s="639" t="e">
        <f t="shared" si="149"/>
        <v>#DIV/0!</v>
      </c>
      <c r="K681" s="2"/>
      <c r="L681" s="2"/>
      <c r="M681" s="2"/>
      <c r="N681" s="2"/>
      <c r="O681" s="2"/>
      <c r="P681" s="2"/>
      <c r="Q681" s="2"/>
      <c r="R681" s="2"/>
      <c r="S681" s="2"/>
      <c r="T681" s="2"/>
      <c r="U681" s="2"/>
      <c r="V681" s="2"/>
      <c r="W681" s="2"/>
      <c r="X681" s="2"/>
    </row>
    <row r="682" spans="1:24" ht="26.25" outlineLevel="1" thickBot="1" x14ac:dyDescent="0.25">
      <c r="A682" s="610" t="s">
        <v>1983</v>
      </c>
      <c r="B682" s="617" t="s">
        <v>117</v>
      </c>
      <c r="C682" s="470" t="s">
        <v>1977</v>
      </c>
      <c r="D682" s="602" t="s">
        <v>1978</v>
      </c>
      <c r="E682" s="243" t="s">
        <v>14</v>
      </c>
      <c r="F682" s="466">
        <v>77</v>
      </c>
      <c r="G682" s="688"/>
      <c r="H682" s="304">
        <f t="shared" si="147"/>
        <v>0</v>
      </c>
      <c r="I682" s="304">
        <f t="shared" ref="I682" si="154">ROUND(H682*F682,2)</f>
        <v>0</v>
      </c>
      <c r="J682" s="614" t="e">
        <f t="shared" si="149"/>
        <v>#DIV/0!</v>
      </c>
      <c r="K682" s="2"/>
      <c r="L682" s="2"/>
      <c r="M682" s="2"/>
      <c r="N682" s="2"/>
      <c r="O682" s="2"/>
      <c r="P682" s="2"/>
      <c r="Q682" s="2"/>
      <c r="R682" s="2"/>
      <c r="S682" s="2"/>
      <c r="T682" s="2"/>
      <c r="U682" s="2"/>
      <c r="V682" s="2"/>
      <c r="W682" s="2"/>
      <c r="X682" s="2"/>
    </row>
    <row r="683" spans="1:24" ht="15.75" outlineLevel="1" thickBot="1" x14ac:dyDescent="0.25">
      <c r="A683" s="288">
        <v>20</v>
      </c>
      <c r="B683" s="289"/>
      <c r="C683" s="324"/>
      <c r="D683" s="291" t="s">
        <v>813</v>
      </c>
      <c r="E683" s="292">
        <f>E684+E690+E693+E706+E711</f>
        <v>0</v>
      </c>
      <c r="F683" s="292"/>
      <c r="G683" s="292"/>
      <c r="H683" s="292"/>
      <c r="I683" s="292"/>
      <c r="J683" s="293" t="e">
        <f>E683/$G$779</f>
        <v>#DIV/0!</v>
      </c>
      <c r="K683" s="2"/>
      <c r="L683" s="2"/>
      <c r="M683" s="2"/>
      <c r="N683" s="2"/>
      <c r="O683" s="2"/>
      <c r="P683" s="2"/>
      <c r="Q683" s="2"/>
      <c r="R683" s="2"/>
      <c r="S683" s="2"/>
      <c r="T683" s="2"/>
      <c r="U683" s="2"/>
      <c r="V683" s="2"/>
      <c r="W683" s="2"/>
      <c r="X683" s="2"/>
    </row>
    <row r="684" spans="1:24" ht="12.75" outlineLevel="1" x14ac:dyDescent="0.2">
      <c r="A684" s="294" t="s">
        <v>842</v>
      </c>
      <c r="B684" s="295"/>
      <c r="C684" s="296"/>
      <c r="D684" s="297" t="s">
        <v>1984</v>
      </c>
      <c r="E684" s="298">
        <f>SUM(I685:I689)</f>
        <v>0</v>
      </c>
      <c r="F684" s="299"/>
      <c r="G684" s="299"/>
      <c r="H684" s="299"/>
      <c r="I684" s="295"/>
      <c r="J684" s="323" t="e">
        <f>E684/$G$779</f>
        <v>#DIV/0!</v>
      </c>
      <c r="K684" s="2"/>
      <c r="L684" s="2"/>
      <c r="M684" s="2"/>
      <c r="N684" s="2"/>
      <c r="O684" s="2"/>
      <c r="P684" s="2"/>
      <c r="Q684" s="2"/>
      <c r="R684" s="2"/>
      <c r="S684" s="2"/>
      <c r="T684" s="2"/>
      <c r="U684" s="2"/>
      <c r="V684" s="2"/>
      <c r="W684" s="2"/>
      <c r="X684" s="2"/>
    </row>
    <row r="685" spans="1:24" ht="25.5" outlineLevel="1" x14ac:dyDescent="0.2">
      <c r="A685" s="597" t="s">
        <v>896</v>
      </c>
      <c r="B685" s="617" t="s">
        <v>117</v>
      </c>
      <c r="C685" s="470" t="s">
        <v>1985</v>
      </c>
      <c r="D685" s="602" t="s">
        <v>1986</v>
      </c>
      <c r="E685" s="243" t="s">
        <v>14</v>
      </c>
      <c r="F685" s="466">
        <v>15</v>
      </c>
      <c r="G685" s="688"/>
      <c r="H685" s="304">
        <f>ROUND(G685*(1+$F$780),2)</f>
        <v>0</v>
      </c>
      <c r="I685" s="304">
        <f t="shared" ref="I685:I720" si="155">ROUND(H685*F685,2)</f>
        <v>0</v>
      </c>
      <c r="J685" s="614" t="e">
        <f>I685/$G$779</f>
        <v>#DIV/0!</v>
      </c>
      <c r="K685" s="2"/>
      <c r="L685" s="2"/>
      <c r="M685" s="2"/>
      <c r="N685" s="2"/>
      <c r="O685" s="2"/>
      <c r="P685" s="2"/>
      <c r="Q685" s="2"/>
      <c r="R685" s="2"/>
      <c r="S685" s="2"/>
      <c r="T685" s="2"/>
      <c r="U685" s="2"/>
      <c r="V685" s="2"/>
      <c r="W685" s="2"/>
      <c r="X685" s="2"/>
    </row>
    <row r="686" spans="1:24" ht="12.75" outlineLevel="1" x14ac:dyDescent="0.2">
      <c r="A686" s="609" t="s">
        <v>897</v>
      </c>
      <c r="B686" s="617" t="s">
        <v>117</v>
      </c>
      <c r="C686" s="470" t="s">
        <v>1987</v>
      </c>
      <c r="D686" s="602" t="s">
        <v>2199</v>
      </c>
      <c r="E686" s="243" t="s">
        <v>14</v>
      </c>
      <c r="F686" s="466">
        <v>2</v>
      </c>
      <c r="G686" s="688"/>
      <c r="H686" s="304">
        <f>ROUND(G686*(1+$F$780),2)</f>
        <v>0</v>
      </c>
      <c r="I686" s="304">
        <f t="shared" si="155"/>
        <v>0</v>
      </c>
      <c r="J686" s="614" t="e">
        <f>I686/$G$779</f>
        <v>#DIV/0!</v>
      </c>
      <c r="K686" s="2"/>
      <c r="L686" s="2"/>
      <c r="M686" s="2"/>
      <c r="N686" s="2"/>
      <c r="O686" s="2"/>
      <c r="P686" s="2"/>
      <c r="Q686" s="2"/>
      <c r="R686" s="2"/>
      <c r="S686" s="2"/>
      <c r="T686" s="2"/>
      <c r="U686" s="2"/>
      <c r="V686" s="2"/>
      <c r="W686" s="2"/>
      <c r="X686" s="2"/>
    </row>
    <row r="687" spans="1:24" ht="12.75" outlineLevel="1" x14ac:dyDescent="0.2">
      <c r="A687" s="604" t="s">
        <v>2030</v>
      </c>
      <c r="B687" s="617" t="s">
        <v>213</v>
      </c>
      <c r="C687" s="470" t="s">
        <v>814</v>
      </c>
      <c r="D687" s="602" t="s">
        <v>1988</v>
      </c>
      <c r="E687" s="243" t="s">
        <v>1429</v>
      </c>
      <c r="F687" s="466">
        <v>8</v>
      </c>
      <c r="G687" s="243">
        <f>Composições!G1638</f>
        <v>0</v>
      </c>
      <c r="H687" s="304">
        <f>ROUND(G687*(1+$F$780),2)</f>
        <v>0</v>
      </c>
      <c r="I687" s="304">
        <f t="shared" si="155"/>
        <v>0</v>
      </c>
      <c r="J687" s="614" t="e">
        <f>I687/$G$779</f>
        <v>#DIV/0!</v>
      </c>
      <c r="K687" s="2"/>
      <c r="L687" s="2"/>
      <c r="M687" s="2"/>
      <c r="N687" s="2"/>
      <c r="O687" s="2"/>
      <c r="P687" s="2"/>
      <c r="Q687" s="2"/>
      <c r="R687" s="2"/>
      <c r="S687" s="2"/>
      <c r="T687" s="2"/>
      <c r="U687" s="2"/>
      <c r="V687" s="2"/>
      <c r="W687" s="2"/>
      <c r="X687" s="2"/>
    </row>
    <row r="688" spans="1:24" ht="12.75" outlineLevel="1" x14ac:dyDescent="0.2">
      <c r="A688" s="600" t="s">
        <v>2031</v>
      </c>
      <c r="B688" s="617" t="s">
        <v>213</v>
      </c>
      <c r="C688" s="470" t="s">
        <v>816</v>
      </c>
      <c r="D688" s="602" t="s">
        <v>817</v>
      </c>
      <c r="E688" s="243" t="s">
        <v>1251</v>
      </c>
      <c r="F688" s="466">
        <v>2</v>
      </c>
      <c r="G688" s="243">
        <f>Composições!G1647</f>
        <v>0</v>
      </c>
      <c r="H688" s="304">
        <f>ROUND(G688*(1+$F$780),2)</f>
        <v>0</v>
      </c>
      <c r="I688" s="304">
        <f t="shared" si="155"/>
        <v>0</v>
      </c>
      <c r="J688" s="614" t="e">
        <f>I688/$G$779</f>
        <v>#DIV/0!</v>
      </c>
      <c r="K688" s="2"/>
      <c r="L688" s="2"/>
      <c r="M688" s="2"/>
      <c r="N688" s="2"/>
      <c r="O688" s="2"/>
      <c r="P688" s="2"/>
      <c r="Q688" s="2"/>
      <c r="R688" s="2"/>
      <c r="S688" s="2"/>
      <c r="T688" s="2"/>
      <c r="U688" s="2"/>
      <c r="V688" s="2"/>
      <c r="W688" s="2"/>
      <c r="X688" s="2"/>
    </row>
    <row r="689" spans="1:24" ht="12.75" outlineLevel="1" x14ac:dyDescent="0.2">
      <c r="A689" s="623" t="s">
        <v>2032</v>
      </c>
      <c r="B689" s="507" t="s">
        <v>213</v>
      </c>
      <c r="C689" s="489" t="s">
        <v>815</v>
      </c>
      <c r="D689" s="618" t="s">
        <v>1989</v>
      </c>
      <c r="E689" s="245" t="s">
        <v>1990</v>
      </c>
      <c r="F689" s="496">
        <v>4</v>
      </c>
      <c r="G689" s="245">
        <f>Composições!G1655</f>
        <v>0</v>
      </c>
      <c r="H689" s="619">
        <f>ROUND(G689*(1+$F$780),2)</f>
        <v>0</v>
      </c>
      <c r="I689" s="619">
        <f t="shared" si="155"/>
        <v>0</v>
      </c>
      <c r="J689" s="614" t="e">
        <f>I689/$G$779</f>
        <v>#DIV/0!</v>
      </c>
      <c r="K689" s="2"/>
      <c r="L689" s="2"/>
      <c r="M689" s="2"/>
      <c r="N689" s="2"/>
      <c r="O689" s="2"/>
      <c r="P689" s="2"/>
      <c r="Q689" s="2"/>
      <c r="R689" s="2"/>
      <c r="S689" s="2"/>
      <c r="T689" s="2"/>
      <c r="U689" s="2"/>
      <c r="V689" s="2"/>
      <c r="W689" s="2"/>
      <c r="X689" s="2"/>
    </row>
    <row r="690" spans="1:24" ht="12.75" outlineLevel="1" x14ac:dyDescent="0.2">
      <c r="A690" s="294" t="s">
        <v>1992</v>
      </c>
      <c r="B690" s="295"/>
      <c r="C690" s="296"/>
      <c r="D690" s="297" t="s">
        <v>1991</v>
      </c>
      <c r="E690" s="298">
        <f>SUM(I691:I692)</f>
        <v>0</v>
      </c>
      <c r="F690" s="299"/>
      <c r="G690" s="299"/>
      <c r="H690" s="299"/>
      <c r="I690" s="295"/>
      <c r="J690" s="323" t="e">
        <f>E690/$G$779</f>
        <v>#DIV/0!</v>
      </c>
      <c r="K690" s="2"/>
      <c r="L690" s="2"/>
      <c r="M690" s="2"/>
      <c r="N690" s="2"/>
      <c r="O690" s="2"/>
      <c r="P690" s="2"/>
      <c r="Q690" s="2"/>
      <c r="R690" s="2"/>
      <c r="S690" s="2"/>
      <c r="T690" s="2"/>
      <c r="U690" s="2"/>
      <c r="V690" s="2"/>
      <c r="W690" s="2"/>
      <c r="X690" s="2"/>
    </row>
    <row r="691" spans="1:24" ht="25.5" outlineLevel="1" x14ac:dyDescent="0.2">
      <c r="A691" s="612" t="s">
        <v>2028</v>
      </c>
      <c r="B691" s="617" t="s">
        <v>117</v>
      </c>
      <c r="C691" s="470" t="s">
        <v>839</v>
      </c>
      <c r="D691" s="602" t="s">
        <v>840</v>
      </c>
      <c r="E691" s="243" t="s">
        <v>128</v>
      </c>
      <c r="F691" s="466">
        <v>6625.3</v>
      </c>
      <c r="G691" s="688"/>
      <c r="H691" s="304">
        <f>ROUND(G691*(1+$F$780),2)</f>
        <v>0</v>
      </c>
      <c r="I691" s="304">
        <f t="shared" si="155"/>
        <v>0</v>
      </c>
      <c r="J691" s="614" t="e">
        <f>I691/$G$779</f>
        <v>#DIV/0!</v>
      </c>
      <c r="K691" s="2"/>
      <c r="L691" s="2"/>
      <c r="M691" s="2"/>
      <c r="N691" s="2"/>
      <c r="O691" s="2"/>
      <c r="P691" s="2"/>
      <c r="Q691" s="2"/>
      <c r="R691" s="2"/>
      <c r="S691" s="2"/>
      <c r="T691" s="2"/>
      <c r="U691" s="2"/>
      <c r="V691" s="2"/>
      <c r="W691" s="2"/>
      <c r="X691" s="2"/>
    </row>
    <row r="692" spans="1:24" ht="12.75" outlineLevel="1" x14ac:dyDescent="0.2">
      <c r="A692" s="627" t="s">
        <v>2029</v>
      </c>
      <c r="B692" s="603" t="s">
        <v>213</v>
      </c>
      <c r="C692" s="495" t="s">
        <v>1993</v>
      </c>
      <c r="D692" s="618" t="s">
        <v>1994</v>
      </c>
      <c r="E692" s="245" t="s">
        <v>1508</v>
      </c>
      <c r="F692" s="496">
        <v>110</v>
      </c>
      <c r="G692" s="245">
        <f>Composições!G1662</f>
        <v>0</v>
      </c>
      <c r="H692" s="619">
        <f>ROUND(G692*(1+$F$780),2)</f>
        <v>0</v>
      </c>
      <c r="I692" s="619">
        <f t="shared" si="155"/>
        <v>0</v>
      </c>
      <c r="J692" s="614" t="e">
        <f>I692/$G$779</f>
        <v>#DIV/0!</v>
      </c>
      <c r="K692" s="2"/>
      <c r="L692" s="2"/>
      <c r="M692" s="2"/>
      <c r="N692" s="2"/>
      <c r="O692" s="2"/>
      <c r="P692" s="2"/>
      <c r="Q692" s="2"/>
      <c r="R692" s="2"/>
      <c r="S692" s="2"/>
      <c r="T692" s="2"/>
      <c r="U692" s="2"/>
      <c r="V692" s="2"/>
      <c r="W692" s="2"/>
      <c r="X692" s="2"/>
    </row>
    <row r="693" spans="1:24" ht="12.75" outlineLevel="1" x14ac:dyDescent="0.2">
      <c r="A693" s="318" t="s">
        <v>1995</v>
      </c>
      <c r="B693" s="319"/>
      <c r="C693" s="296"/>
      <c r="D693" s="297" t="s">
        <v>537</v>
      </c>
      <c r="E693" s="298">
        <f>SUM(I694:I705)</f>
        <v>0</v>
      </c>
      <c r="F693" s="299"/>
      <c r="G693" s="299"/>
      <c r="H693" s="299"/>
      <c r="I693" s="295"/>
      <c r="J693" s="323" t="e">
        <f>E693/$G$779</f>
        <v>#DIV/0!</v>
      </c>
      <c r="K693" s="2"/>
      <c r="L693" s="2"/>
      <c r="M693" s="2"/>
      <c r="N693" s="2"/>
      <c r="O693" s="2"/>
      <c r="P693" s="2"/>
      <c r="Q693" s="2"/>
      <c r="R693" s="2"/>
      <c r="S693" s="2"/>
      <c r="T693" s="2"/>
      <c r="U693" s="2"/>
      <c r="V693" s="2"/>
      <c r="W693" s="2"/>
      <c r="X693" s="2"/>
    </row>
    <row r="694" spans="1:24" ht="12.75" outlineLevel="1" x14ac:dyDescent="0.2">
      <c r="A694" s="597" t="s">
        <v>2016</v>
      </c>
      <c r="B694" s="617" t="s">
        <v>117</v>
      </c>
      <c r="C694" s="470" t="s">
        <v>825</v>
      </c>
      <c r="D694" s="602" t="s">
        <v>826</v>
      </c>
      <c r="E694" s="243" t="s">
        <v>14</v>
      </c>
      <c r="F694" s="466">
        <v>179</v>
      </c>
      <c r="G694" s="688"/>
      <c r="H694" s="304">
        <f t="shared" ref="H694:H705" si="156">ROUND(G694*(1+$F$780),2)</f>
        <v>0</v>
      </c>
      <c r="I694" s="304">
        <f t="shared" si="155"/>
        <v>0</v>
      </c>
      <c r="J694" s="614" t="e">
        <f t="shared" ref="J694:J705" si="157">I694/$G$779</f>
        <v>#DIV/0!</v>
      </c>
      <c r="K694" s="2"/>
      <c r="L694" s="2"/>
      <c r="M694" s="2"/>
      <c r="N694" s="2"/>
      <c r="O694" s="2"/>
      <c r="P694" s="2"/>
      <c r="Q694" s="2"/>
      <c r="R694" s="2"/>
      <c r="S694" s="2"/>
      <c r="T694" s="2"/>
      <c r="U694" s="2"/>
      <c r="V694" s="2"/>
      <c r="W694" s="2"/>
      <c r="X694" s="2"/>
    </row>
    <row r="695" spans="1:24" ht="25.5" outlineLevel="1" x14ac:dyDescent="0.2">
      <c r="A695" s="604" t="s">
        <v>2017</v>
      </c>
      <c r="B695" s="617" t="s">
        <v>117</v>
      </c>
      <c r="C695" s="470" t="s">
        <v>1926</v>
      </c>
      <c r="D695" s="602" t="s">
        <v>1927</v>
      </c>
      <c r="E695" s="243" t="s">
        <v>14</v>
      </c>
      <c r="F695" s="466">
        <v>34</v>
      </c>
      <c r="G695" s="688"/>
      <c r="H695" s="304">
        <f t="shared" si="156"/>
        <v>0</v>
      </c>
      <c r="I695" s="304">
        <f t="shared" si="155"/>
        <v>0</v>
      </c>
      <c r="J695" s="614" t="e">
        <f t="shared" si="157"/>
        <v>#DIV/0!</v>
      </c>
      <c r="K695" s="2"/>
      <c r="L695" s="2"/>
      <c r="M695" s="2"/>
      <c r="N695" s="2"/>
      <c r="O695" s="2"/>
      <c r="P695" s="2"/>
      <c r="Q695" s="2"/>
      <c r="R695" s="2"/>
      <c r="S695" s="2"/>
      <c r="T695" s="2"/>
      <c r="U695" s="2"/>
      <c r="V695" s="2"/>
      <c r="W695" s="2"/>
      <c r="X695" s="2"/>
    </row>
    <row r="696" spans="1:24" ht="25.5" outlineLevel="1" x14ac:dyDescent="0.2">
      <c r="A696" s="600" t="s">
        <v>2018</v>
      </c>
      <c r="B696" s="617" t="s">
        <v>117</v>
      </c>
      <c r="C696" s="470" t="s">
        <v>1996</v>
      </c>
      <c r="D696" s="602" t="s">
        <v>2198</v>
      </c>
      <c r="E696" s="243" t="s">
        <v>14</v>
      </c>
      <c r="F696" s="466">
        <v>54</v>
      </c>
      <c r="G696" s="688"/>
      <c r="H696" s="304">
        <f t="shared" si="156"/>
        <v>0</v>
      </c>
      <c r="I696" s="304">
        <f t="shared" si="155"/>
        <v>0</v>
      </c>
      <c r="J696" s="614" t="e">
        <f t="shared" si="157"/>
        <v>#DIV/0!</v>
      </c>
      <c r="K696" s="2"/>
      <c r="L696" s="2"/>
      <c r="M696" s="2"/>
      <c r="N696" s="2"/>
      <c r="O696" s="2"/>
      <c r="P696" s="2"/>
      <c r="Q696" s="2"/>
      <c r="R696" s="2"/>
      <c r="S696" s="2"/>
      <c r="T696" s="2"/>
      <c r="U696" s="2"/>
      <c r="V696" s="2"/>
      <c r="W696" s="2"/>
      <c r="X696" s="2"/>
    </row>
    <row r="697" spans="1:24" ht="25.5" outlineLevel="1" x14ac:dyDescent="0.2">
      <c r="A697" s="600" t="s">
        <v>2019</v>
      </c>
      <c r="B697" s="617" t="s">
        <v>117</v>
      </c>
      <c r="C697" s="470" t="s">
        <v>747</v>
      </c>
      <c r="D697" s="602" t="s">
        <v>748</v>
      </c>
      <c r="E697" s="243" t="s">
        <v>14</v>
      </c>
      <c r="F697" s="466">
        <v>104</v>
      </c>
      <c r="G697" s="688"/>
      <c r="H697" s="304">
        <f t="shared" si="156"/>
        <v>0</v>
      </c>
      <c r="I697" s="304">
        <f t="shared" si="155"/>
        <v>0</v>
      </c>
      <c r="J697" s="614" t="e">
        <f t="shared" si="157"/>
        <v>#DIV/0!</v>
      </c>
      <c r="K697" s="2"/>
      <c r="L697" s="2"/>
      <c r="M697" s="2"/>
      <c r="N697" s="2"/>
      <c r="O697" s="2"/>
      <c r="P697" s="2"/>
      <c r="Q697" s="2"/>
      <c r="R697" s="2"/>
      <c r="S697" s="2"/>
      <c r="T697" s="2"/>
      <c r="U697" s="2"/>
      <c r="V697" s="2"/>
      <c r="W697" s="2"/>
      <c r="X697" s="2"/>
    </row>
    <row r="698" spans="1:24" ht="25.5" outlineLevel="1" x14ac:dyDescent="0.2">
      <c r="A698" s="600" t="s">
        <v>2020</v>
      </c>
      <c r="B698" s="617" t="s">
        <v>117</v>
      </c>
      <c r="C698" s="470" t="s">
        <v>1835</v>
      </c>
      <c r="D698" s="602" t="s">
        <v>1836</v>
      </c>
      <c r="E698" s="243" t="s">
        <v>14</v>
      </c>
      <c r="F698" s="466">
        <v>1</v>
      </c>
      <c r="G698" s="688"/>
      <c r="H698" s="304">
        <f t="shared" si="156"/>
        <v>0</v>
      </c>
      <c r="I698" s="304">
        <f t="shared" si="155"/>
        <v>0</v>
      </c>
      <c r="J698" s="614" t="e">
        <f t="shared" si="157"/>
        <v>#DIV/0!</v>
      </c>
      <c r="K698" s="2"/>
      <c r="L698" s="2"/>
      <c r="M698" s="2"/>
      <c r="N698" s="2"/>
      <c r="O698" s="2"/>
      <c r="P698" s="2"/>
      <c r="Q698" s="2"/>
      <c r="R698" s="2"/>
      <c r="S698" s="2"/>
      <c r="T698" s="2"/>
      <c r="U698" s="2"/>
      <c r="V698" s="2"/>
      <c r="W698" s="2"/>
      <c r="X698" s="2"/>
    </row>
    <row r="699" spans="1:24" ht="38.25" outlineLevel="1" x14ac:dyDescent="0.2">
      <c r="A699" s="600" t="s">
        <v>2021</v>
      </c>
      <c r="B699" s="617" t="s">
        <v>117</v>
      </c>
      <c r="C699" s="470" t="s">
        <v>1997</v>
      </c>
      <c r="D699" s="602" t="s">
        <v>1998</v>
      </c>
      <c r="E699" s="243" t="s">
        <v>14</v>
      </c>
      <c r="F699" s="466">
        <v>14</v>
      </c>
      <c r="G699" s="688"/>
      <c r="H699" s="304">
        <f t="shared" si="156"/>
        <v>0</v>
      </c>
      <c r="I699" s="304">
        <f t="shared" si="155"/>
        <v>0</v>
      </c>
      <c r="J699" s="614" t="e">
        <f t="shared" si="157"/>
        <v>#DIV/0!</v>
      </c>
      <c r="K699" s="2"/>
      <c r="L699" s="2"/>
      <c r="M699" s="2"/>
      <c r="N699" s="2"/>
      <c r="O699" s="2"/>
      <c r="P699" s="2"/>
      <c r="Q699" s="2"/>
      <c r="R699" s="2"/>
      <c r="S699" s="2"/>
      <c r="T699" s="2"/>
      <c r="U699" s="2"/>
      <c r="V699" s="2"/>
      <c r="W699" s="2"/>
      <c r="X699" s="2"/>
    </row>
    <row r="700" spans="1:24" ht="25.5" outlineLevel="1" x14ac:dyDescent="0.2">
      <c r="A700" s="604" t="s">
        <v>2022</v>
      </c>
      <c r="B700" s="617" t="s">
        <v>117</v>
      </c>
      <c r="C700" s="470" t="s">
        <v>1999</v>
      </c>
      <c r="D700" s="602" t="s">
        <v>2000</v>
      </c>
      <c r="E700" s="243" t="s">
        <v>14</v>
      </c>
      <c r="F700" s="466">
        <v>6</v>
      </c>
      <c r="G700" s="688"/>
      <c r="H700" s="304">
        <f t="shared" si="156"/>
        <v>0</v>
      </c>
      <c r="I700" s="304">
        <f t="shared" si="155"/>
        <v>0</v>
      </c>
      <c r="J700" s="614" t="e">
        <f t="shared" si="157"/>
        <v>#DIV/0!</v>
      </c>
      <c r="K700" s="2"/>
      <c r="L700" s="2"/>
      <c r="M700" s="2"/>
      <c r="N700" s="2"/>
      <c r="O700" s="2"/>
      <c r="P700" s="2"/>
      <c r="Q700" s="2"/>
      <c r="R700" s="2"/>
      <c r="S700" s="2"/>
      <c r="T700" s="2"/>
      <c r="U700" s="2"/>
      <c r="V700" s="2"/>
      <c r="W700" s="2"/>
      <c r="X700" s="2"/>
    </row>
    <row r="701" spans="1:24" ht="38.25" outlineLevel="1" x14ac:dyDescent="0.2">
      <c r="A701" s="600" t="s">
        <v>2023</v>
      </c>
      <c r="B701" s="617" t="s">
        <v>117</v>
      </c>
      <c r="C701" s="470" t="s">
        <v>1917</v>
      </c>
      <c r="D701" s="602" t="s">
        <v>1918</v>
      </c>
      <c r="E701" s="243" t="s">
        <v>14</v>
      </c>
      <c r="F701" s="466">
        <v>39</v>
      </c>
      <c r="G701" s="688"/>
      <c r="H701" s="304">
        <f t="shared" si="156"/>
        <v>0</v>
      </c>
      <c r="I701" s="304">
        <f t="shared" si="155"/>
        <v>0</v>
      </c>
      <c r="J701" s="614" t="e">
        <f t="shared" si="157"/>
        <v>#DIV/0!</v>
      </c>
      <c r="K701" s="2"/>
      <c r="L701" s="2"/>
      <c r="M701" s="2"/>
      <c r="N701" s="2"/>
      <c r="O701" s="2"/>
      <c r="P701" s="2"/>
      <c r="Q701" s="2"/>
      <c r="R701" s="2"/>
      <c r="S701" s="2"/>
      <c r="T701" s="2"/>
      <c r="U701" s="2"/>
      <c r="V701" s="2"/>
      <c r="W701" s="2"/>
      <c r="X701" s="2"/>
    </row>
    <row r="702" spans="1:24" ht="38.25" outlineLevel="1" x14ac:dyDescent="0.2">
      <c r="A702" s="604" t="s">
        <v>2024</v>
      </c>
      <c r="B702" s="617" t="s">
        <v>117</v>
      </c>
      <c r="C702" s="470" t="s">
        <v>1919</v>
      </c>
      <c r="D702" s="602" t="s">
        <v>1920</v>
      </c>
      <c r="E702" s="243" t="s">
        <v>14</v>
      </c>
      <c r="F702" s="466">
        <v>8</v>
      </c>
      <c r="G702" s="688"/>
      <c r="H702" s="304">
        <f t="shared" si="156"/>
        <v>0</v>
      </c>
      <c r="I702" s="304">
        <f t="shared" si="155"/>
        <v>0</v>
      </c>
      <c r="J702" s="614" t="e">
        <f t="shared" si="157"/>
        <v>#DIV/0!</v>
      </c>
      <c r="K702" s="2"/>
      <c r="L702" s="2"/>
      <c r="M702" s="2"/>
      <c r="N702" s="2"/>
      <c r="O702" s="2"/>
      <c r="P702" s="2"/>
      <c r="Q702" s="2"/>
      <c r="R702" s="2"/>
      <c r="S702" s="2"/>
      <c r="T702" s="2"/>
      <c r="U702" s="2"/>
      <c r="V702" s="2"/>
      <c r="W702" s="2"/>
      <c r="X702" s="2"/>
    </row>
    <row r="703" spans="1:24" ht="38.25" outlineLevel="1" x14ac:dyDescent="0.2">
      <c r="A703" s="600" t="s">
        <v>2025</v>
      </c>
      <c r="B703" s="617" t="s">
        <v>117</v>
      </c>
      <c r="C703" s="470" t="s">
        <v>2001</v>
      </c>
      <c r="D703" s="602" t="s">
        <v>2002</v>
      </c>
      <c r="E703" s="243" t="s">
        <v>14</v>
      </c>
      <c r="F703" s="466">
        <v>3</v>
      </c>
      <c r="G703" s="688"/>
      <c r="H703" s="304">
        <f t="shared" si="156"/>
        <v>0</v>
      </c>
      <c r="I703" s="304">
        <f t="shared" si="155"/>
        <v>0</v>
      </c>
      <c r="J703" s="614" t="e">
        <f t="shared" si="157"/>
        <v>#DIV/0!</v>
      </c>
      <c r="K703" s="2"/>
      <c r="L703" s="2"/>
      <c r="M703" s="2"/>
      <c r="N703" s="2"/>
      <c r="O703" s="2"/>
      <c r="P703" s="2"/>
      <c r="Q703" s="2"/>
      <c r="R703" s="2"/>
      <c r="S703" s="2"/>
      <c r="T703" s="2"/>
      <c r="U703" s="2"/>
      <c r="V703" s="2"/>
      <c r="W703" s="2"/>
      <c r="X703" s="2"/>
    </row>
    <row r="704" spans="1:24" ht="25.5" outlineLevel="1" x14ac:dyDescent="0.2">
      <c r="A704" s="600" t="s">
        <v>2026</v>
      </c>
      <c r="B704" s="617" t="s">
        <v>117</v>
      </c>
      <c r="C704" s="470" t="s">
        <v>2003</v>
      </c>
      <c r="D704" s="602" t="s">
        <v>2004</v>
      </c>
      <c r="E704" s="243" t="s">
        <v>14</v>
      </c>
      <c r="F704" s="466">
        <v>2</v>
      </c>
      <c r="G704" s="688"/>
      <c r="H704" s="304">
        <f t="shared" si="156"/>
        <v>0</v>
      </c>
      <c r="I704" s="304">
        <f t="shared" si="155"/>
        <v>0</v>
      </c>
      <c r="J704" s="614" t="e">
        <f t="shared" si="157"/>
        <v>#DIV/0!</v>
      </c>
      <c r="K704" s="2"/>
      <c r="L704" s="2"/>
      <c r="M704" s="2"/>
      <c r="N704" s="2"/>
      <c r="O704" s="2"/>
      <c r="P704" s="2"/>
      <c r="Q704" s="2"/>
      <c r="R704" s="2"/>
      <c r="S704" s="2"/>
      <c r="T704" s="2"/>
      <c r="U704" s="2"/>
      <c r="V704" s="2"/>
      <c r="W704" s="2"/>
      <c r="X704" s="2"/>
    </row>
    <row r="705" spans="1:24" ht="12.75" outlineLevel="1" x14ac:dyDescent="0.2">
      <c r="A705" s="627" t="s">
        <v>2027</v>
      </c>
      <c r="B705" s="507" t="s">
        <v>213</v>
      </c>
      <c r="C705" s="489" t="s">
        <v>2005</v>
      </c>
      <c r="D705" s="618" t="s">
        <v>2006</v>
      </c>
      <c r="E705" s="245" t="s">
        <v>1251</v>
      </c>
      <c r="F705" s="496">
        <v>2</v>
      </c>
      <c r="G705" s="245">
        <f>Composições!G1670</f>
        <v>0</v>
      </c>
      <c r="H705" s="619">
        <f t="shared" si="156"/>
        <v>0</v>
      </c>
      <c r="I705" s="619">
        <f t="shared" si="155"/>
        <v>0</v>
      </c>
      <c r="J705" s="614" t="e">
        <f t="shared" si="157"/>
        <v>#DIV/0!</v>
      </c>
      <c r="K705" s="2"/>
      <c r="L705" s="2"/>
      <c r="M705" s="2"/>
      <c r="N705" s="2"/>
      <c r="O705" s="2"/>
      <c r="P705" s="2"/>
      <c r="Q705" s="2"/>
      <c r="R705" s="2"/>
      <c r="S705" s="2"/>
      <c r="T705" s="2"/>
      <c r="U705" s="2"/>
      <c r="V705" s="2"/>
      <c r="W705" s="2"/>
      <c r="X705" s="2"/>
    </row>
    <row r="706" spans="1:24" ht="12.75" outlineLevel="1" x14ac:dyDescent="0.2">
      <c r="A706" s="294" t="s">
        <v>2015</v>
      </c>
      <c r="B706" s="295"/>
      <c r="C706" s="296"/>
      <c r="D706" s="297" t="s">
        <v>818</v>
      </c>
      <c r="E706" s="298">
        <f>SUM(I707:I710)</f>
        <v>0</v>
      </c>
      <c r="F706" s="299"/>
      <c r="G706" s="299"/>
      <c r="H706" s="299"/>
      <c r="I706" s="295"/>
      <c r="J706" s="323" t="e">
        <f>E706/$G$779</f>
        <v>#DIV/0!</v>
      </c>
      <c r="K706" s="2"/>
      <c r="L706" s="2"/>
      <c r="M706" s="2"/>
      <c r="N706" s="2"/>
      <c r="O706" s="2"/>
      <c r="P706" s="2"/>
      <c r="Q706" s="2"/>
      <c r="R706" s="2"/>
      <c r="S706" s="2"/>
      <c r="T706" s="2"/>
      <c r="U706" s="2"/>
      <c r="V706" s="2"/>
      <c r="W706" s="2"/>
      <c r="X706" s="2"/>
    </row>
    <row r="707" spans="1:24" ht="25.5" outlineLevel="1" x14ac:dyDescent="0.2">
      <c r="A707" s="612" t="s">
        <v>2033</v>
      </c>
      <c r="B707" s="617" t="s">
        <v>213</v>
      </c>
      <c r="C707" s="470" t="s">
        <v>2007</v>
      </c>
      <c r="D707" s="602" t="s">
        <v>2008</v>
      </c>
      <c r="E707" s="243" t="s">
        <v>1429</v>
      </c>
      <c r="F707" s="466">
        <v>8</v>
      </c>
      <c r="G707" s="243">
        <f>Composições!G1678</f>
        <v>0</v>
      </c>
      <c r="H707" s="304">
        <f>ROUND(G707*(1+$F$780),2)</f>
        <v>0</v>
      </c>
      <c r="I707" s="304">
        <f t="shared" si="155"/>
        <v>0</v>
      </c>
      <c r="J707" s="614" t="e">
        <f>I707/$G$779</f>
        <v>#DIV/0!</v>
      </c>
      <c r="K707" s="2"/>
      <c r="L707" s="2"/>
      <c r="M707" s="2"/>
      <c r="N707" s="2"/>
      <c r="O707" s="2"/>
      <c r="P707" s="2"/>
      <c r="Q707" s="2"/>
      <c r="R707" s="2"/>
      <c r="S707" s="2"/>
      <c r="T707" s="2"/>
      <c r="U707" s="2"/>
      <c r="V707" s="2"/>
      <c r="W707" s="2"/>
      <c r="X707" s="2"/>
    </row>
    <row r="708" spans="1:24" ht="38.25" outlineLevel="1" x14ac:dyDescent="0.2">
      <c r="A708" s="600" t="s">
        <v>2034</v>
      </c>
      <c r="B708" s="617" t="s">
        <v>117</v>
      </c>
      <c r="C708" s="470" t="s">
        <v>2009</v>
      </c>
      <c r="D708" s="602" t="s">
        <v>2010</v>
      </c>
      <c r="E708" s="243" t="s">
        <v>14</v>
      </c>
      <c r="F708" s="466">
        <v>1</v>
      </c>
      <c r="G708" s="688"/>
      <c r="H708" s="304">
        <f>ROUND(G708*(1+$F$780),2)</f>
        <v>0</v>
      </c>
      <c r="I708" s="304">
        <f t="shared" si="155"/>
        <v>0</v>
      </c>
      <c r="J708" s="614" t="e">
        <f>I708/$G$779</f>
        <v>#DIV/0!</v>
      </c>
      <c r="K708" s="2"/>
      <c r="L708" s="2"/>
      <c r="M708" s="2"/>
      <c r="N708" s="2"/>
      <c r="O708" s="2"/>
      <c r="P708" s="2"/>
      <c r="Q708" s="2"/>
      <c r="R708" s="2"/>
      <c r="S708" s="2"/>
      <c r="T708" s="2"/>
      <c r="U708" s="2"/>
      <c r="V708" s="2"/>
      <c r="W708" s="2"/>
      <c r="X708" s="2"/>
    </row>
    <row r="709" spans="1:24" ht="25.5" outlineLevel="1" x14ac:dyDescent="0.2">
      <c r="A709" s="600" t="s">
        <v>2035</v>
      </c>
      <c r="B709" s="617" t="s">
        <v>117</v>
      </c>
      <c r="C709" s="470" t="s">
        <v>2011</v>
      </c>
      <c r="D709" s="602" t="s">
        <v>2012</v>
      </c>
      <c r="E709" s="243" t="s">
        <v>14</v>
      </c>
      <c r="F709" s="466">
        <v>1</v>
      </c>
      <c r="G709" s="688"/>
      <c r="H709" s="304">
        <f>ROUND(G709*(1+$F$780),2)</f>
        <v>0</v>
      </c>
      <c r="I709" s="304">
        <f t="shared" si="155"/>
        <v>0</v>
      </c>
      <c r="J709" s="614" t="e">
        <f>I709/$G$779</f>
        <v>#DIV/0!</v>
      </c>
      <c r="K709" s="2"/>
      <c r="L709" s="2"/>
      <c r="M709" s="2"/>
      <c r="N709" s="2"/>
      <c r="O709" s="2"/>
      <c r="P709" s="2"/>
      <c r="Q709" s="2"/>
      <c r="R709" s="2"/>
      <c r="S709" s="2"/>
      <c r="T709" s="2"/>
      <c r="U709" s="2"/>
      <c r="V709" s="2"/>
      <c r="W709" s="2"/>
      <c r="X709" s="2"/>
    </row>
    <row r="710" spans="1:24" ht="25.5" outlineLevel="1" x14ac:dyDescent="0.2">
      <c r="A710" s="607" t="s">
        <v>2036</v>
      </c>
      <c r="B710" s="507" t="s">
        <v>117</v>
      </c>
      <c r="C710" s="489" t="s">
        <v>2013</v>
      </c>
      <c r="D710" s="618" t="s">
        <v>2014</v>
      </c>
      <c r="E710" s="245" t="s">
        <v>14</v>
      </c>
      <c r="F710" s="496">
        <v>6</v>
      </c>
      <c r="G710" s="693"/>
      <c r="H710" s="619">
        <f>ROUND(G710*(1+$F$780),2)</f>
        <v>0</v>
      </c>
      <c r="I710" s="619">
        <f t="shared" si="155"/>
        <v>0</v>
      </c>
      <c r="J710" s="614" t="e">
        <f>I710/$G$779</f>
        <v>#DIV/0!</v>
      </c>
      <c r="K710" s="2"/>
      <c r="L710" s="2"/>
      <c r="M710" s="2"/>
      <c r="N710" s="2"/>
      <c r="O710" s="2"/>
      <c r="P710" s="2"/>
      <c r="Q710" s="2"/>
      <c r="R710" s="2"/>
      <c r="S710" s="2"/>
      <c r="T710" s="2"/>
      <c r="U710" s="2"/>
      <c r="V710" s="2"/>
      <c r="W710" s="2"/>
      <c r="X710" s="2"/>
    </row>
    <row r="711" spans="1:24" ht="12.75" outlineLevel="1" x14ac:dyDescent="0.2">
      <c r="A711" s="318" t="s">
        <v>2037</v>
      </c>
      <c r="B711" s="295"/>
      <c r="C711" s="296"/>
      <c r="D711" s="297" t="s">
        <v>828</v>
      </c>
      <c r="E711" s="298">
        <f>SUM(I712:I720)</f>
        <v>0</v>
      </c>
      <c r="F711" s="299"/>
      <c r="G711" s="299"/>
      <c r="H711" s="299"/>
      <c r="I711" s="295"/>
      <c r="J711" s="323" t="e">
        <f>E711/$G$779</f>
        <v>#DIV/0!</v>
      </c>
      <c r="K711" s="2"/>
      <c r="L711" s="2"/>
      <c r="M711" s="2"/>
      <c r="N711" s="2"/>
      <c r="O711" s="2"/>
      <c r="P711" s="2"/>
      <c r="Q711" s="2"/>
      <c r="R711" s="2"/>
      <c r="S711" s="2"/>
      <c r="T711" s="2"/>
      <c r="U711" s="2"/>
      <c r="V711" s="2"/>
      <c r="W711" s="2"/>
      <c r="X711" s="2"/>
    </row>
    <row r="712" spans="1:24" ht="25.5" outlineLevel="1" x14ac:dyDescent="0.2">
      <c r="A712" s="597" t="s">
        <v>2038</v>
      </c>
      <c r="B712" s="617" t="s">
        <v>117</v>
      </c>
      <c r="C712" s="470" t="s">
        <v>740</v>
      </c>
      <c r="D712" s="602" t="s">
        <v>1901</v>
      </c>
      <c r="E712" s="243" t="s">
        <v>128</v>
      </c>
      <c r="F712" s="466">
        <v>218</v>
      </c>
      <c r="G712" s="688"/>
      <c r="H712" s="446">
        <f t="shared" ref="H712:H720" si="158">ROUND(G712*(1+$F$780),2)</f>
        <v>0</v>
      </c>
      <c r="I712" s="447">
        <f t="shared" si="155"/>
        <v>0</v>
      </c>
      <c r="J712" s="614" t="e">
        <f t="shared" ref="J712:J720" si="159">I712/$G$779</f>
        <v>#DIV/0!</v>
      </c>
      <c r="K712" s="2"/>
      <c r="L712" s="2"/>
      <c r="M712" s="2"/>
      <c r="N712" s="2"/>
      <c r="O712" s="2"/>
      <c r="P712" s="2"/>
      <c r="Q712" s="2"/>
      <c r="R712" s="2"/>
      <c r="S712" s="2"/>
      <c r="T712" s="2"/>
      <c r="U712" s="2"/>
      <c r="V712" s="2"/>
      <c r="W712" s="2"/>
      <c r="X712" s="2"/>
    </row>
    <row r="713" spans="1:24" ht="25.5" outlineLevel="1" x14ac:dyDescent="0.2">
      <c r="A713" s="604" t="s">
        <v>2039</v>
      </c>
      <c r="B713" s="617" t="s">
        <v>117</v>
      </c>
      <c r="C713" s="470" t="s">
        <v>740</v>
      </c>
      <c r="D713" s="602" t="s">
        <v>1901</v>
      </c>
      <c r="E713" s="243" t="s">
        <v>128</v>
      </c>
      <c r="F713" s="466">
        <v>286.39999999999998</v>
      </c>
      <c r="G713" s="688"/>
      <c r="H713" s="433">
        <f t="shared" si="158"/>
        <v>0</v>
      </c>
      <c r="I713" s="415">
        <f t="shared" si="155"/>
        <v>0</v>
      </c>
      <c r="J713" s="614" t="e">
        <f t="shared" si="159"/>
        <v>#DIV/0!</v>
      </c>
      <c r="K713" s="2"/>
      <c r="L713" s="2"/>
      <c r="M713" s="2"/>
      <c r="N713" s="2"/>
      <c r="O713" s="2"/>
      <c r="P713" s="2"/>
      <c r="Q713" s="2"/>
      <c r="R713" s="2"/>
      <c r="S713" s="2"/>
      <c r="T713" s="2"/>
      <c r="U713" s="2"/>
      <c r="V713" s="2"/>
      <c r="W713" s="2"/>
      <c r="X713" s="2"/>
    </row>
    <row r="714" spans="1:24" ht="25.5" outlineLevel="1" x14ac:dyDescent="0.2">
      <c r="A714" s="600" t="s">
        <v>2040</v>
      </c>
      <c r="B714" s="617" t="s">
        <v>117</v>
      </c>
      <c r="C714" s="470" t="s">
        <v>741</v>
      </c>
      <c r="D714" s="602" t="s">
        <v>1902</v>
      </c>
      <c r="E714" s="243" t="s">
        <v>128</v>
      </c>
      <c r="F714" s="466">
        <v>9.9</v>
      </c>
      <c r="G714" s="688"/>
      <c r="H714" s="433">
        <f t="shared" si="158"/>
        <v>0</v>
      </c>
      <c r="I714" s="415">
        <f t="shared" si="155"/>
        <v>0</v>
      </c>
      <c r="J714" s="614" t="e">
        <f t="shared" si="159"/>
        <v>#DIV/0!</v>
      </c>
      <c r="K714" s="2"/>
      <c r="L714" s="2"/>
      <c r="M714" s="2"/>
      <c r="N714" s="2"/>
      <c r="O714" s="2"/>
      <c r="P714" s="2"/>
      <c r="Q714" s="2"/>
      <c r="R714" s="2"/>
      <c r="S714" s="2"/>
      <c r="T714" s="2"/>
      <c r="U714" s="2"/>
      <c r="V714" s="2"/>
      <c r="W714" s="2"/>
      <c r="X714" s="2"/>
    </row>
    <row r="715" spans="1:24" ht="25.5" outlineLevel="1" x14ac:dyDescent="0.2">
      <c r="A715" s="604" t="s">
        <v>2041</v>
      </c>
      <c r="B715" s="617" t="s">
        <v>213</v>
      </c>
      <c r="C715" s="470" t="s">
        <v>1940</v>
      </c>
      <c r="D715" s="602" t="s">
        <v>2193</v>
      </c>
      <c r="E715" s="243" t="s">
        <v>1508</v>
      </c>
      <c r="F715" s="466">
        <v>29.8</v>
      </c>
      <c r="G715" s="243">
        <f>Composições!G1567</f>
        <v>0</v>
      </c>
      <c r="H715" s="433">
        <f t="shared" si="158"/>
        <v>0</v>
      </c>
      <c r="I715" s="415">
        <f t="shared" si="155"/>
        <v>0</v>
      </c>
      <c r="J715" s="614" t="e">
        <f t="shared" si="159"/>
        <v>#DIV/0!</v>
      </c>
      <c r="K715" s="2"/>
      <c r="L715" s="2"/>
      <c r="M715" s="2"/>
      <c r="N715" s="2"/>
      <c r="O715" s="2"/>
      <c r="P715" s="2"/>
      <c r="Q715" s="2"/>
      <c r="R715" s="2"/>
      <c r="S715" s="2"/>
      <c r="T715" s="2"/>
      <c r="U715" s="2"/>
      <c r="V715" s="2"/>
      <c r="W715" s="2"/>
      <c r="X715" s="2"/>
    </row>
    <row r="716" spans="1:24" ht="25.5" outlineLevel="1" x14ac:dyDescent="0.2">
      <c r="A716" s="600" t="s">
        <v>2042</v>
      </c>
      <c r="B716" s="617" t="s">
        <v>213</v>
      </c>
      <c r="C716" s="470" t="s">
        <v>831</v>
      </c>
      <c r="D716" s="602" t="s">
        <v>2194</v>
      </c>
      <c r="E716" s="243" t="s">
        <v>1508</v>
      </c>
      <c r="F716" s="466">
        <v>23.6</v>
      </c>
      <c r="G716" s="243">
        <f>Composições!G1521</f>
        <v>0</v>
      </c>
      <c r="H716" s="433">
        <f t="shared" si="158"/>
        <v>0</v>
      </c>
      <c r="I716" s="415">
        <f t="shared" si="155"/>
        <v>0</v>
      </c>
      <c r="J716" s="614" t="e">
        <f t="shared" si="159"/>
        <v>#DIV/0!</v>
      </c>
      <c r="K716" s="2"/>
      <c r="L716" s="2"/>
      <c r="M716" s="2"/>
      <c r="N716" s="2"/>
      <c r="O716" s="2"/>
      <c r="P716" s="2"/>
      <c r="Q716" s="2"/>
      <c r="R716" s="2"/>
      <c r="S716" s="2"/>
      <c r="T716" s="2"/>
      <c r="U716" s="2"/>
      <c r="V716" s="2"/>
      <c r="W716" s="2"/>
      <c r="X716" s="2"/>
    </row>
    <row r="717" spans="1:24" ht="25.5" outlineLevel="1" x14ac:dyDescent="0.2">
      <c r="A717" s="604" t="s">
        <v>2043</v>
      </c>
      <c r="B717" s="617" t="s">
        <v>213</v>
      </c>
      <c r="C717" s="470" t="s">
        <v>1907</v>
      </c>
      <c r="D717" s="602" t="s">
        <v>1908</v>
      </c>
      <c r="E717" s="243" t="s">
        <v>1279</v>
      </c>
      <c r="F717" s="466">
        <v>141.80000000000001</v>
      </c>
      <c r="G717" s="243">
        <f>Composições!G1530</f>
        <v>0</v>
      </c>
      <c r="H717" s="433">
        <f t="shared" si="158"/>
        <v>0</v>
      </c>
      <c r="I717" s="415">
        <f t="shared" si="155"/>
        <v>0</v>
      </c>
      <c r="J717" s="614" t="e">
        <f t="shared" si="159"/>
        <v>#DIV/0!</v>
      </c>
      <c r="K717" s="2"/>
      <c r="L717" s="2"/>
      <c r="M717" s="2"/>
      <c r="N717" s="2"/>
      <c r="O717" s="2"/>
      <c r="P717" s="2"/>
      <c r="Q717" s="2"/>
      <c r="R717" s="2"/>
      <c r="S717" s="2"/>
      <c r="T717" s="2"/>
      <c r="U717" s="2"/>
      <c r="V717" s="2"/>
      <c r="W717" s="2"/>
      <c r="X717" s="2"/>
    </row>
    <row r="718" spans="1:24" ht="25.5" outlineLevel="1" x14ac:dyDescent="0.2">
      <c r="A718" s="607" t="s">
        <v>2044</v>
      </c>
      <c r="B718" s="617" t="s">
        <v>213</v>
      </c>
      <c r="C718" s="470" t="s">
        <v>1909</v>
      </c>
      <c r="D718" s="602" t="s">
        <v>2195</v>
      </c>
      <c r="E718" s="243" t="s">
        <v>1279</v>
      </c>
      <c r="F718" s="466">
        <v>34</v>
      </c>
      <c r="G718" s="243">
        <f>Composições!G1539</f>
        <v>0</v>
      </c>
      <c r="H718" s="433">
        <f t="shared" si="158"/>
        <v>0</v>
      </c>
      <c r="I718" s="415">
        <f t="shared" si="155"/>
        <v>0</v>
      </c>
      <c r="J718" s="614" t="e">
        <f t="shared" si="159"/>
        <v>#DIV/0!</v>
      </c>
      <c r="K718" s="2"/>
      <c r="L718" s="2"/>
      <c r="M718" s="2"/>
      <c r="N718" s="2"/>
      <c r="O718" s="2"/>
      <c r="P718" s="2"/>
      <c r="Q718" s="2"/>
      <c r="R718" s="2"/>
      <c r="S718" s="2"/>
      <c r="T718" s="2"/>
      <c r="U718" s="2"/>
      <c r="V718" s="2"/>
      <c r="W718" s="2"/>
      <c r="X718" s="2"/>
    </row>
    <row r="719" spans="1:24" ht="25.5" outlineLevel="1" x14ac:dyDescent="0.2">
      <c r="A719" s="600" t="s">
        <v>2045</v>
      </c>
      <c r="B719" s="617" t="s">
        <v>213</v>
      </c>
      <c r="C719" s="470" t="s">
        <v>1910</v>
      </c>
      <c r="D719" s="602" t="s">
        <v>2196</v>
      </c>
      <c r="E719" s="243" t="s">
        <v>1279</v>
      </c>
      <c r="F719" s="466">
        <v>36.299999999999997</v>
      </c>
      <c r="G719" s="243">
        <f>Composições!G1548</f>
        <v>0</v>
      </c>
      <c r="H719" s="433">
        <f t="shared" si="158"/>
        <v>0</v>
      </c>
      <c r="I719" s="415">
        <f t="shared" si="155"/>
        <v>0</v>
      </c>
      <c r="J719" s="614" t="e">
        <f t="shared" si="159"/>
        <v>#DIV/0!</v>
      </c>
      <c r="K719" s="2"/>
      <c r="L719" s="2"/>
      <c r="M719" s="2"/>
      <c r="N719" s="2"/>
      <c r="O719" s="2"/>
      <c r="P719" s="2"/>
      <c r="Q719" s="2"/>
      <c r="R719" s="2"/>
      <c r="S719" s="2"/>
      <c r="T719" s="2"/>
      <c r="U719" s="2"/>
      <c r="V719" s="2"/>
      <c r="W719" s="2"/>
      <c r="X719" s="2"/>
    </row>
    <row r="720" spans="1:24" ht="39" outlineLevel="1" thickBot="1" x14ac:dyDescent="0.25">
      <c r="A720" s="604" t="s">
        <v>2046</v>
      </c>
      <c r="B720" s="617" t="s">
        <v>213</v>
      </c>
      <c r="C720" s="470" t="s">
        <v>1941</v>
      </c>
      <c r="D720" s="602" t="s">
        <v>2197</v>
      </c>
      <c r="E720" s="243" t="s">
        <v>1279</v>
      </c>
      <c r="F720" s="466">
        <v>223.3</v>
      </c>
      <c r="G720" s="243">
        <f>Composições!G1577</f>
        <v>0</v>
      </c>
      <c r="H720" s="619">
        <f t="shared" si="158"/>
        <v>0</v>
      </c>
      <c r="I720" s="619">
        <f t="shared" si="155"/>
        <v>0</v>
      </c>
      <c r="J720" s="614" t="e">
        <f t="shared" si="159"/>
        <v>#DIV/0!</v>
      </c>
      <c r="K720" s="2"/>
      <c r="L720" s="2"/>
      <c r="M720" s="2"/>
      <c r="N720" s="2"/>
      <c r="O720" s="2"/>
      <c r="P720" s="2"/>
      <c r="Q720" s="2"/>
      <c r="R720" s="2"/>
      <c r="S720" s="2"/>
      <c r="T720" s="2"/>
      <c r="U720" s="2"/>
      <c r="V720" s="2"/>
      <c r="W720" s="2"/>
      <c r="X720" s="2"/>
    </row>
    <row r="721" spans="1:24" ht="15.75" outlineLevel="1" thickBot="1" x14ac:dyDescent="0.25">
      <c r="A721" s="288">
        <v>21</v>
      </c>
      <c r="B721" s="289"/>
      <c r="C721" s="324"/>
      <c r="D721" s="291" t="s">
        <v>841</v>
      </c>
      <c r="E721" s="292">
        <f>E722</f>
        <v>0</v>
      </c>
      <c r="F721" s="292"/>
      <c r="G721" s="292"/>
      <c r="H721" s="292"/>
      <c r="I721" s="292"/>
      <c r="J721" s="293"/>
      <c r="K721" s="2"/>
      <c r="L721" s="2"/>
      <c r="M721" s="2"/>
      <c r="N721" s="2"/>
      <c r="O721" s="2"/>
      <c r="P721" s="2"/>
      <c r="Q721" s="2"/>
      <c r="R721" s="2"/>
      <c r="S721" s="2"/>
      <c r="T721" s="2"/>
      <c r="U721" s="2"/>
      <c r="V721" s="2"/>
      <c r="W721" s="2"/>
      <c r="X721" s="2"/>
    </row>
    <row r="722" spans="1:24" ht="12.75" outlineLevel="1" x14ac:dyDescent="0.2">
      <c r="A722" s="294" t="s">
        <v>877</v>
      </c>
      <c r="B722" s="295"/>
      <c r="C722" s="296"/>
      <c r="D722" s="297" t="s">
        <v>841</v>
      </c>
      <c r="E722" s="298">
        <f>SUM(I723:I724)</f>
        <v>0</v>
      </c>
      <c r="F722" s="299"/>
      <c r="G722" s="299"/>
      <c r="H722" s="299"/>
      <c r="I722" s="295"/>
      <c r="J722" s="323" t="e">
        <f>E722/$G$779</f>
        <v>#DIV/0!</v>
      </c>
      <c r="K722" s="2"/>
      <c r="L722" s="2"/>
      <c r="M722" s="2"/>
      <c r="N722" s="2"/>
      <c r="O722" s="2"/>
      <c r="P722" s="2"/>
      <c r="Q722" s="2"/>
      <c r="R722" s="2"/>
      <c r="S722" s="2"/>
      <c r="T722" s="2"/>
      <c r="U722" s="2"/>
      <c r="V722" s="2"/>
      <c r="W722" s="2"/>
      <c r="X722" s="2"/>
    </row>
    <row r="723" spans="1:24" ht="12.75" outlineLevel="1" x14ac:dyDescent="0.2">
      <c r="A723" s="612" t="s">
        <v>878</v>
      </c>
      <c r="B723" s="505" t="s">
        <v>213</v>
      </c>
      <c r="C723" s="422" t="s">
        <v>843</v>
      </c>
      <c r="D723" s="640" t="s">
        <v>2047</v>
      </c>
      <c r="E723" s="425" t="s">
        <v>1508</v>
      </c>
      <c r="F723" s="641">
        <v>6</v>
      </c>
      <c r="G723" s="246">
        <f>Composições!G1695</f>
        <v>0</v>
      </c>
      <c r="H723" s="447">
        <f>ROUND(G723*(1+$F$780),2)</f>
        <v>0</v>
      </c>
      <c r="I723" s="447">
        <f t="shared" ref="I723:I724" si="160">ROUND(H723*F723,2)</f>
        <v>0</v>
      </c>
      <c r="J723" s="614" t="e">
        <f>I723/$G$779</f>
        <v>#DIV/0!</v>
      </c>
      <c r="K723" s="2"/>
      <c r="L723" s="2"/>
      <c r="M723" s="2"/>
      <c r="N723" s="2"/>
      <c r="O723" s="2"/>
      <c r="P723" s="2"/>
      <c r="Q723" s="2"/>
      <c r="R723" s="2"/>
      <c r="S723" s="2"/>
      <c r="T723" s="2"/>
      <c r="U723" s="2"/>
      <c r="V723" s="2"/>
      <c r="W723" s="2"/>
      <c r="X723" s="2"/>
    </row>
    <row r="724" spans="1:24" ht="13.5" outlineLevel="1" thickBot="1" x14ac:dyDescent="0.25">
      <c r="A724" s="610" t="s">
        <v>879</v>
      </c>
      <c r="B724" s="642" t="s">
        <v>213</v>
      </c>
      <c r="C724" s="643" t="s">
        <v>844</v>
      </c>
      <c r="D724" s="644" t="s">
        <v>2048</v>
      </c>
      <c r="E724" s="645" t="s">
        <v>2049</v>
      </c>
      <c r="F724" s="646">
        <v>1</v>
      </c>
      <c r="G724" s="240">
        <f>Composições!G1703</f>
        <v>0</v>
      </c>
      <c r="H724" s="619">
        <f>ROUND(G724*(1+$F$780),2)</f>
        <v>0</v>
      </c>
      <c r="I724" s="619">
        <f t="shared" si="160"/>
        <v>0</v>
      </c>
      <c r="J724" s="614" t="e">
        <f>I724/$G$779</f>
        <v>#DIV/0!</v>
      </c>
      <c r="K724" s="2"/>
      <c r="L724" s="2"/>
      <c r="M724" s="2"/>
      <c r="N724" s="2"/>
      <c r="O724" s="2"/>
      <c r="P724" s="2"/>
      <c r="Q724" s="2"/>
      <c r="R724" s="2"/>
      <c r="S724" s="2"/>
      <c r="T724" s="2"/>
      <c r="U724" s="2"/>
      <c r="V724" s="2"/>
      <c r="W724" s="2"/>
      <c r="X724" s="2"/>
    </row>
    <row r="725" spans="1:24" ht="30.75" outlineLevel="1" thickBot="1" x14ac:dyDescent="0.25">
      <c r="A725" s="288">
        <v>22</v>
      </c>
      <c r="B725" s="289"/>
      <c r="C725" s="324"/>
      <c r="D725" s="291" t="s">
        <v>845</v>
      </c>
      <c r="E725" s="292">
        <f>E726</f>
        <v>0</v>
      </c>
      <c r="F725" s="292"/>
      <c r="G725" s="292"/>
      <c r="H725" s="292"/>
      <c r="I725" s="292"/>
      <c r="J725" s="293" t="e">
        <f>E725/$G$779</f>
        <v>#DIV/0!</v>
      </c>
      <c r="K725" s="2"/>
      <c r="L725" s="2"/>
      <c r="M725" s="2"/>
      <c r="N725" s="2"/>
      <c r="O725" s="2"/>
      <c r="P725" s="2"/>
      <c r="Q725" s="2"/>
      <c r="R725" s="2"/>
      <c r="S725" s="2"/>
      <c r="T725" s="2"/>
      <c r="U725" s="2"/>
      <c r="V725" s="2"/>
      <c r="W725" s="2"/>
      <c r="X725" s="2"/>
    </row>
    <row r="726" spans="1:24" ht="12.75" outlineLevel="1" x14ac:dyDescent="0.2">
      <c r="A726" s="294" t="s">
        <v>880</v>
      </c>
      <c r="B726" s="295"/>
      <c r="C726" s="296"/>
      <c r="D726" s="297" t="s">
        <v>845</v>
      </c>
      <c r="E726" s="298">
        <f>SUM(I727:I741)</f>
        <v>0</v>
      </c>
      <c r="F726" s="299"/>
      <c r="G726" s="299"/>
      <c r="H726" s="299"/>
      <c r="I726" s="295"/>
      <c r="J726" s="323" t="e">
        <f>E726/$G$779</f>
        <v>#DIV/0!</v>
      </c>
      <c r="K726" s="2"/>
      <c r="L726" s="2"/>
      <c r="M726" s="2"/>
      <c r="N726" s="2"/>
      <c r="O726" s="2"/>
      <c r="P726" s="2"/>
      <c r="Q726" s="2"/>
      <c r="R726" s="2"/>
      <c r="S726" s="2"/>
      <c r="T726" s="2"/>
      <c r="U726" s="2"/>
      <c r="V726" s="2"/>
      <c r="W726" s="2"/>
      <c r="X726" s="2"/>
    </row>
    <row r="727" spans="1:24" ht="25.5" outlineLevel="1" x14ac:dyDescent="0.2">
      <c r="A727" s="597" t="s">
        <v>887</v>
      </c>
      <c r="B727" s="617" t="s">
        <v>117</v>
      </c>
      <c r="C727" s="470" t="s">
        <v>846</v>
      </c>
      <c r="D727" s="602" t="s">
        <v>847</v>
      </c>
      <c r="E727" s="243" t="s">
        <v>14</v>
      </c>
      <c r="F727" s="466">
        <v>1</v>
      </c>
      <c r="G727" s="688"/>
      <c r="H727" s="304">
        <f t="shared" ref="H727:H741" si="161">ROUND(G727*(1+$F$780),2)</f>
        <v>0</v>
      </c>
      <c r="I727" s="304">
        <f t="shared" ref="I727" si="162">ROUND(H727*F727,2)</f>
        <v>0</v>
      </c>
      <c r="J727" s="614" t="e">
        <f t="shared" ref="J727:J741" si="163">I727/$G$779</f>
        <v>#DIV/0!</v>
      </c>
      <c r="K727" s="2"/>
      <c r="L727" s="2"/>
      <c r="M727" s="2"/>
      <c r="N727" s="2"/>
      <c r="O727" s="2"/>
      <c r="P727" s="2"/>
      <c r="Q727" s="2"/>
      <c r="R727" s="2"/>
      <c r="S727" s="2"/>
      <c r="T727" s="2"/>
      <c r="U727" s="2"/>
      <c r="V727" s="2"/>
      <c r="W727" s="2"/>
      <c r="X727" s="2"/>
    </row>
    <row r="728" spans="1:24" ht="25.5" outlineLevel="1" x14ac:dyDescent="0.2">
      <c r="A728" s="609" t="s">
        <v>888</v>
      </c>
      <c r="B728" s="617" t="s">
        <v>117</v>
      </c>
      <c r="C728" s="470" t="s">
        <v>850</v>
      </c>
      <c r="D728" s="602" t="s">
        <v>851</v>
      </c>
      <c r="E728" s="243" t="s">
        <v>14</v>
      </c>
      <c r="F728" s="466">
        <v>37</v>
      </c>
      <c r="G728" s="688"/>
      <c r="H728" s="304">
        <f t="shared" si="161"/>
        <v>0</v>
      </c>
      <c r="I728" s="304">
        <f t="shared" ref="I728:I741" si="164">ROUND(H728*F728,2)</f>
        <v>0</v>
      </c>
      <c r="J728" s="614" t="e">
        <f t="shared" si="163"/>
        <v>#DIV/0!</v>
      </c>
      <c r="K728" s="2"/>
      <c r="L728" s="2"/>
      <c r="M728" s="2"/>
      <c r="N728" s="2"/>
      <c r="O728" s="2"/>
      <c r="P728" s="2"/>
      <c r="Q728" s="2"/>
      <c r="R728" s="2"/>
      <c r="S728" s="2"/>
      <c r="T728" s="2"/>
      <c r="U728" s="2"/>
      <c r="V728" s="2"/>
      <c r="W728" s="2"/>
      <c r="X728" s="2"/>
    </row>
    <row r="729" spans="1:24" ht="25.5" outlineLevel="1" x14ac:dyDescent="0.2">
      <c r="A729" s="609" t="s">
        <v>889</v>
      </c>
      <c r="B729" s="617" t="s">
        <v>117</v>
      </c>
      <c r="C729" s="470" t="s">
        <v>852</v>
      </c>
      <c r="D729" s="602" t="s">
        <v>853</v>
      </c>
      <c r="E729" s="243" t="s">
        <v>14</v>
      </c>
      <c r="F729" s="466">
        <v>6</v>
      </c>
      <c r="G729" s="688"/>
      <c r="H729" s="304">
        <f t="shared" si="161"/>
        <v>0</v>
      </c>
      <c r="I729" s="304">
        <f t="shared" si="164"/>
        <v>0</v>
      </c>
      <c r="J729" s="614" t="e">
        <f t="shared" si="163"/>
        <v>#DIV/0!</v>
      </c>
      <c r="K729" s="2"/>
      <c r="L729" s="2"/>
      <c r="M729" s="2"/>
      <c r="N729" s="2"/>
      <c r="O729" s="2"/>
      <c r="P729" s="2"/>
      <c r="Q729" s="2"/>
      <c r="R729" s="2"/>
      <c r="S729" s="2"/>
      <c r="T729" s="2"/>
      <c r="U729" s="2"/>
      <c r="V729" s="2"/>
      <c r="W729" s="2"/>
      <c r="X729" s="2"/>
    </row>
    <row r="730" spans="1:24" ht="12.75" outlineLevel="1" x14ac:dyDescent="0.2">
      <c r="A730" s="600" t="s">
        <v>890</v>
      </c>
      <c r="B730" s="617" t="s">
        <v>213</v>
      </c>
      <c r="C730" s="470" t="s">
        <v>854</v>
      </c>
      <c r="D730" s="602" t="s">
        <v>2425</v>
      </c>
      <c r="E730" s="243" t="s">
        <v>1251</v>
      </c>
      <c r="F730" s="466">
        <v>1</v>
      </c>
      <c r="G730" s="243">
        <f>Composições!G1711</f>
        <v>0</v>
      </c>
      <c r="H730" s="304">
        <f t="shared" si="161"/>
        <v>0</v>
      </c>
      <c r="I730" s="304">
        <f t="shared" si="164"/>
        <v>0</v>
      </c>
      <c r="J730" s="614" t="e">
        <f t="shared" si="163"/>
        <v>#DIV/0!</v>
      </c>
      <c r="K730" s="2"/>
      <c r="L730" s="2"/>
      <c r="M730" s="2"/>
      <c r="N730" s="2"/>
      <c r="O730" s="2"/>
      <c r="P730" s="2"/>
      <c r="Q730" s="2"/>
      <c r="R730" s="2"/>
      <c r="S730" s="2"/>
      <c r="T730" s="2"/>
      <c r="U730" s="2"/>
      <c r="V730" s="2"/>
      <c r="W730" s="2"/>
      <c r="X730" s="2"/>
    </row>
    <row r="731" spans="1:24" ht="12.75" outlineLevel="1" x14ac:dyDescent="0.2">
      <c r="A731" s="604" t="s">
        <v>891</v>
      </c>
      <c r="B731" s="617" t="s">
        <v>213</v>
      </c>
      <c r="C731" s="470" t="s">
        <v>857</v>
      </c>
      <c r="D731" s="602" t="s">
        <v>2050</v>
      </c>
      <c r="E731" s="243" t="s">
        <v>1429</v>
      </c>
      <c r="F731" s="466">
        <v>2</v>
      </c>
      <c r="G731" s="243">
        <f>Composições!G1725</f>
        <v>0</v>
      </c>
      <c r="H731" s="304">
        <f t="shared" si="161"/>
        <v>0</v>
      </c>
      <c r="I731" s="304">
        <f t="shared" si="164"/>
        <v>0</v>
      </c>
      <c r="J731" s="614" t="e">
        <f t="shared" si="163"/>
        <v>#DIV/0!</v>
      </c>
      <c r="K731" s="2"/>
      <c r="L731" s="2"/>
      <c r="M731" s="2"/>
      <c r="N731" s="2"/>
      <c r="O731" s="2"/>
      <c r="P731" s="2"/>
      <c r="Q731" s="2"/>
      <c r="R731" s="2"/>
      <c r="S731" s="2"/>
      <c r="T731" s="2"/>
      <c r="U731" s="2"/>
      <c r="V731" s="2"/>
      <c r="W731" s="2"/>
      <c r="X731" s="2"/>
    </row>
    <row r="732" spans="1:24" ht="25.5" outlineLevel="1" x14ac:dyDescent="0.2">
      <c r="A732" s="600" t="s">
        <v>892</v>
      </c>
      <c r="B732" s="617" t="s">
        <v>117</v>
      </c>
      <c r="C732" s="470" t="s">
        <v>858</v>
      </c>
      <c r="D732" s="602" t="s">
        <v>859</v>
      </c>
      <c r="E732" s="243" t="s">
        <v>97</v>
      </c>
      <c r="F732" s="466">
        <v>1.25</v>
      </c>
      <c r="G732" s="688"/>
      <c r="H732" s="304">
        <f t="shared" si="161"/>
        <v>0</v>
      </c>
      <c r="I732" s="304">
        <f t="shared" si="164"/>
        <v>0</v>
      </c>
      <c r="J732" s="614" t="e">
        <f t="shared" si="163"/>
        <v>#DIV/0!</v>
      </c>
      <c r="K732" s="2"/>
      <c r="L732" s="2"/>
      <c r="M732" s="2"/>
      <c r="N732" s="2"/>
      <c r="O732" s="2"/>
      <c r="P732" s="2"/>
      <c r="Q732" s="2"/>
      <c r="R732" s="2"/>
      <c r="S732" s="2"/>
      <c r="T732" s="2"/>
      <c r="U732" s="2"/>
      <c r="V732" s="2"/>
      <c r="W732" s="2"/>
      <c r="X732" s="2"/>
    </row>
    <row r="733" spans="1:24" ht="25.5" outlineLevel="1" x14ac:dyDescent="0.2">
      <c r="A733" s="609" t="s">
        <v>893</v>
      </c>
      <c r="B733" s="617" t="s">
        <v>117</v>
      </c>
      <c r="C733" s="470" t="s">
        <v>860</v>
      </c>
      <c r="D733" s="602" t="s">
        <v>861</v>
      </c>
      <c r="E733" s="243" t="s">
        <v>97</v>
      </c>
      <c r="F733" s="466">
        <v>0.1</v>
      </c>
      <c r="G733" s="688"/>
      <c r="H733" s="304">
        <f t="shared" si="161"/>
        <v>0</v>
      </c>
      <c r="I733" s="304">
        <f t="shared" si="164"/>
        <v>0</v>
      </c>
      <c r="J733" s="614" t="e">
        <f t="shared" si="163"/>
        <v>#DIV/0!</v>
      </c>
      <c r="K733" s="2"/>
      <c r="L733" s="2"/>
      <c r="M733" s="2"/>
      <c r="N733" s="2"/>
      <c r="O733" s="2"/>
      <c r="P733" s="2"/>
      <c r="Q733" s="2"/>
      <c r="R733" s="2"/>
      <c r="S733" s="2"/>
      <c r="T733" s="2"/>
      <c r="U733" s="2"/>
      <c r="V733" s="2"/>
      <c r="W733" s="2"/>
      <c r="X733" s="2"/>
    </row>
    <row r="734" spans="1:24" ht="25.5" outlineLevel="1" x14ac:dyDescent="0.2">
      <c r="A734" s="604" t="s">
        <v>894</v>
      </c>
      <c r="B734" s="617" t="s">
        <v>117</v>
      </c>
      <c r="C734" s="470" t="s">
        <v>862</v>
      </c>
      <c r="D734" s="602" t="s">
        <v>863</v>
      </c>
      <c r="E734" s="243" t="s">
        <v>14</v>
      </c>
      <c r="F734" s="466">
        <v>26</v>
      </c>
      <c r="G734" s="688"/>
      <c r="H734" s="304">
        <f t="shared" si="161"/>
        <v>0</v>
      </c>
      <c r="I734" s="304">
        <f t="shared" si="164"/>
        <v>0</v>
      </c>
      <c r="J734" s="614" t="e">
        <f t="shared" si="163"/>
        <v>#DIV/0!</v>
      </c>
      <c r="K734" s="2"/>
      <c r="L734" s="2"/>
      <c r="M734" s="2"/>
      <c r="N734" s="2"/>
      <c r="O734" s="2"/>
      <c r="P734" s="2"/>
      <c r="Q734" s="2"/>
      <c r="R734" s="2"/>
      <c r="S734" s="2"/>
      <c r="T734" s="2"/>
      <c r="U734" s="2"/>
      <c r="V734" s="2"/>
      <c r="W734" s="2"/>
      <c r="X734" s="2"/>
    </row>
    <row r="735" spans="1:24" ht="25.5" outlineLevel="1" x14ac:dyDescent="0.2">
      <c r="A735" s="600" t="s">
        <v>895</v>
      </c>
      <c r="B735" s="617" t="s">
        <v>117</v>
      </c>
      <c r="C735" s="470" t="s">
        <v>864</v>
      </c>
      <c r="D735" s="602" t="s">
        <v>865</v>
      </c>
      <c r="E735" s="243" t="s">
        <v>128</v>
      </c>
      <c r="F735" s="466">
        <v>70</v>
      </c>
      <c r="G735" s="688"/>
      <c r="H735" s="304">
        <f t="shared" si="161"/>
        <v>0</v>
      </c>
      <c r="I735" s="304">
        <f t="shared" si="164"/>
        <v>0</v>
      </c>
      <c r="J735" s="614" t="e">
        <f t="shared" si="163"/>
        <v>#DIV/0!</v>
      </c>
      <c r="K735" s="2"/>
      <c r="L735" s="2"/>
      <c r="M735" s="2"/>
      <c r="N735" s="2"/>
      <c r="O735" s="2"/>
      <c r="P735" s="2"/>
      <c r="Q735" s="2"/>
      <c r="R735" s="2"/>
      <c r="S735" s="2"/>
      <c r="T735" s="2"/>
      <c r="U735" s="2"/>
      <c r="V735" s="2"/>
      <c r="W735" s="2"/>
      <c r="X735" s="2"/>
    </row>
    <row r="736" spans="1:24" ht="25.5" outlineLevel="1" x14ac:dyDescent="0.2">
      <c r="A736" s="600" t="s">
        <v>2074</v>
      </c>
      <c r="B736" s="435" t="s">
        <v>117</v>
      </c>
      <c r="C736" s="470" t="s">
        <v>866</v>
      </c>
      <c r="D736" s="602" t="s">
        <v>867</v>
      </c>
      <c r="E736" s="243" t="s">
        <v>128</v>
      </c>
      <c r="F736" s="466">
        <v>616</v>
      </c>
      <c r="G736" s="688"/>
      <c r="H736" s="304">
        <f t="shared" si="161"/>
        <v>0</v>
      </c>
      <c r="I736" s="304">
        <f t="shared" si="164"/>
        <v>0</v>
      </c>
      <c r="J736" s="614" t="e">
        <f t="shared" si="163"/>
        <v>#DIV/0!</v>
      </c>
      <c r="K736" s="2"/>
      <c r="L736" s="2"/>
      <c r="M736" s="2"/>
      <c r="N736" s="2"/>
      <c r="O736" s="2"/>
      <c r="P736" s="2"/>
      <c r="Q736" s="2"/>
      <c r="R736" s="2"/>
      <c r="S736" s="2"/>
      <c r="T736" s="2"/>
      <c r="U736" s="2"/>
      <c r="V736" s="2"/>
      <c r="W736" s="2"/>
      <c r="X736" s="2"/>
    </row>
    <row r="737" spans="1:24" ht="25.5" outlineLevel="1" x14ac:dyDescent="0.2">
      <c r="A737" s="609" t="s">
        <v>2075</v>
      </c>
      <c r="B737" s="617" t="s">
        <v>117</v>
      </c>
      <c r="C737" s="470" t="s">
        <v>868</v>
      </c>
      <c r="D737" s="602" t="s">
        <v>869</v>
      </c>
      <c r="E737" s="243" t="s">
        <v>14</v>
      </c>
      <c r="F737" s="466">
        <v>1</v>
      </c>
      <c r="G737" s="688"/>
      <c r="H737" s="304">
        <f t="shared" si="161"/>
        <v>0</v>
      </c>
      <c r="I737" s="304">
        <f t="shared" si="164"/>
        <v>0</v>
      </c>
      <c r="J737" s="614" t="e">
        <f t="shared" si="163"/>
        <v>#DIV/0!</v>
      </c>
      <c r="K737" s="2"/>
      <c r="L737" s="2"/>
      <c r="M737" s="2"/>
      <c r="N737" s="2"/>
      <c r="O737" s="2"/>
      <c r="P737" s="2"/>
      <c r="Q737" s="2"/>
      <c r="R737" s="2"/>
      <c r="S737" s="2"/>
      <c r="T737" s="2"/>
      <c r="U737" s="2"/>
      <c r="V737" s="2"/>
      <c r="W737" s="2"/>
      <c r="X737" s="2"/>
    </row>
    <row r="738" spans="1:24" ht="12.75" outlineLevel="1" x14ac:dyDescent="0.2">
      <c r="A738" s="609" t="s">
        <v>2076</v>
      </c>
      <c r="B738" s="617" t="s">
        <v>213</v>
      </c>
      <c r="C738" s="470" t="s">
        <v>827</v>
      </c>
      <c r="D738" s="602" t="s">
        <v>2051</v>
      </c>
      <c r="E738" s="243" t="s">
        <v>1429</v>
      </c>
      <c r="F738" s="466">
        <v>37</v>
      </c>
      <c r="G738" s="243">
        <f>Composições!G1733</f>
        <v>0</v>
      </c>
      <c r="H738" s="304">
        <f t="shared" si="161"/>
        <v>0</v>
      </c>
      <c r="I738" s="304">
        <f t="shared" si="164"/>
        <v>0</v>
      </c>
      <c r="J738" s="614" t="e">
        <f t="shared" si="163"/>
        <v>#DIV/0!</v>
      </c>
      <c r="K738" s="2"/>
      <c r="L738" s="2"/>
      <c r="M738" s="2"/>
      <c r="N738" s="2"/>
      <c r="O738" s="2"/>
      <c r="P738" s="2"/>
      <c r="Q738" s="2"/>
      <c r="R738" s="2"/>
      <c r="S738" s="2"/>
      <c r="T738" s="2"/>
      <c r="U738" s="2"/>
      <c r="V738" s="2"/>
      <c r="W738" s="2"/>
      <c r="X738" s="2"/>
    </row>
    <row r="739" spans="1:24" ht="12.75" outlineLevel="1" x14ac:dyDescent="0.2">
      <c r="A739" s="604" t="s">
        <v>2077</v>
      </c>
      <c r="B739" s="617" t="s">
        <v>213</v>
      </c>
      <c r="C739" s="470" t="s">
        <v>870</v>
      </c>
      <c r="D739" s="602" t="s">
        <v>2052</v>
      </c>
      <c r="E739" s="243" t="s">
        <v>1429</v>
      </c>
      <c r="F739" s="466">
        <v>26</v>
      </c>
      <c r="G739" s="243">
        <f>Composições!G1741</f>
        <v>0</v>
      </c>
      <c r="H739" s="304">
        <f t="shared" si="161"/>
        <v>0</v>
      </c>
      <c r="I739" s="304">
        <f t="shared" si="164"/>
        <v>0</v>
      </c>
      <c r="J739" s="614" t="e">
        <f t="shared" si="163"/>
        <v>#DIV/0!</v>
      </c>
      <c r="K739" s="2"/>
      <c r="L739" s="2"/>
      <c r="M739" s="2"/>
      <c r="N739" s="2"/>
      <c r="O739" s="2"/>
      <c r="P739" s="2"/>
      <c r="Q739" s="2"/>
      <c r="R739" s="2"/>
      <c r="S739" s="2"/>
      <c r="T739" s="2"/>
      <c r="U739" s="2"/>
      <c r="V739" s="2"/>
      <c r="W739" s="2"/>
      <c r="X739" s="2"/>
    </row>
    <row r="740" spans="1:24" ht="12.75" outlineLevel="1" x14ac:dyDescent="0.2">
      <c r="A740" s="600" t="s">
        <v>2078</v>
      </c>
      <c r="B740" s="617" t="s">
        <v>117</v>
      </c>
      <c r="C740" s="470" t="s">
        <v>848</v>
      </c>
      <c r="D740" s="602" t="s">
        <v>849</v>
      </c>
      <c r="E740" s="243" t="s">
        <v>98</v>
      </c>
      <c r="F740" s="466">
        <v>33.32</v>
      </c>
      <c r="G740" s="688"/>
      <c r="H740" s="304">
        <f t="shared" si="161"/>
        <v>0</v>
      </c>
      <c r="I740" s="304">
        <f t="shared" si="164"/>
        <v>0</v>
      </c>
      <c r="J740" s="614" t="e">
        <f t="shared" si="163"/>
        <v>#DIV/0!</v>
      </c>
      <c r="K740" s="2"/>
      <c r="L740" s="2"/>
      <c r="M740" s="2"/>
      <c r="N740" s="2"/>
      <c r="O740" s="2"/>
      <c r="P740" s="2"/>
      <c r="Q740" s="2"/>
      <c r="R740" s="2"/>
      <c r="S740" s="2"/>
      <c r="T740" s="2"/>
      <c r="U740" s="2"/>
      <c r="V740" s="2"/>
      <c r="W740" s="2"/>
      <c r="X740" s="2"/>
    </row>
    <row r="741" spans="1:24" ht="26.25" outlineLevel="1" thickBot="1" x14ac:dyDescent="0.25">
      <c r="A741" s="610" t="s">
        <v>2079</v>
      </c>
      <c r="B741" s="617" t="s">
        <v>117</v>
      </c>
      <c r="C741" s="470" t="s">
        <v>855</v>
      </c>
      <c r="D741" s="602" t="s">
        <v>856</v>
      </c>
      <c r="E741" s="243" t="s">
        <v>14</v>
      </c>
      <c r="F741" s="466">
        <v>180</v>
      </c>
      <c r="G741" s="688"/>
      <c r="H741" s="304">
        <f t="shared" si="161"/>
        <v>0</v>
      </c>
      <c r="I741" s="304">
        <f t="shared" si="164"/>
        <v>0</v>
      </c>
      <c r="J741" s="614" t="e">
        <f t="shared" si="163"/>
        <v>#DIV/0!</v>
      </c>
      <c r="K741" s="2"/>
      <c r="L741" s="2"/>
      <c r="M741" s="2"/>
      <c r="N741" s="2"/>
      <c r="O741" s="2"/>
      <c r="P741" s="2"/>
      <c r="Q741" s="2"/>
      <c r="R741" s="2"/>
      <c r="S741" s="2"/>
      <c r="T741" s="2"/>
      <c r="U741" s="2"/>
      <c r="V741" s="2"/>
      <c r="W741" s="2"/>
      <c r="X741" s="2"/>
    </row>
    <row r="742" spans="1:24" ht="15.75" outlineLevel="1" thickBot="1" x14ac:dyDescent="0.25">
      <c r="A742" s="288">
        <v>23</v>
      </c>
      <c r="B742" s="289"/>
      <c r="C742" s="324"/>
      <c r="D742" s="291" t="s">
        <v>90</v>
      </c>
      <c r="E742" s="292">
        <f>E743</f>
        <v>0</v>
      </c>
      <c r="F742" s="292"/>
      <c r="G742" s="292"/>
      <c r="H742" s="292"/>
      <c r="I742" s="292"/>
      <c r="J742" s="293" t="e">
        <f>E742/$G$779</f>
        <v>#DIV/0!</v>
      </c>
      <c r="K742" s="2"/>
      <c r="L742" s="2"/>
      <c r="M742" s="2"/>
      <c r="N742" s="2"/>
      <c r="O742" s="2"/>
      <c r="P742" s="2"/>
      <c r="Q742" s="2"/>
      <c r="R742" s="2"/>
      <c r="S742" s="2"/>
      <c r="T742" s="2"/>
      <c r="U742" s="2"/>
      <c r="V742" s="2"/>
      <c r="W742" s="2"/>
      <c r="X742" s="2"/>
    </row>
    <row r="743" spans="1:24" ht="12.75" outlineLevel="1" x14ac:dyDescent="0.2">
      <c r="A743" s="294" t="s">
        <v>882</v>
      </c>
      <c r="B743" s="295"/>
      <c r="C743" s="296"/>
      <c r="D743" s="297" t="s">
        <v>90</v>
      </c>
      <c r="E743" s="298">
        <f>SUM(I744:I757)</f>
        <v>0</v>
      </c>
      <c r="F743" s="299"/>
      <c r="G743" s="299"/>
      <c r="H743" s="299"/>
      <c r="I743" s="295"/>
      <c r="J743" s="323" t="e">
        <f>E743/$G$779</f>
        <v>#DIV/0!</v>
      </c>
      <c r="K743" s="2"/>
      <c r="L743" s="2"/>
      <c r="M743" s="2"/>
      <c r="N743" s="2"/>
      <c r="O743" s="2"/>
      <c r="P743" s="2"/>
      <c r="Q743" s="2"/>
      <c r="R743" s="2"/>
      <c r="S743" s="2"/>
      <c r="T743" s="2"/>
      <c r="U743" s="2"/>
      <c r="V743" s="2"/>
      <c r="W743" s="2"/>
      <c r="X743" s="2"/>
    </row>
    <row r="744" spans="1:24" ht="12.75" outlineLevel="1" x14ac:dyDescent="0.2">
      <c r="A744" s="597" t="s">
        <v>885</v>
      </c>
      <c r="B744" s="617" t="s">
        <v>213</v>
      </c>
      <c r="C744" s="470" t="s">
        <v>871</v>
      </c>
      <c r="D744" s="602" t="s">
        <v>2053</v>
      </c>
      <c r="E744" s="243" t="s">
        <v>1251</v>
      </c>
      <c r="F744" s="466">
        <v>1</v>
      </c>
      <c r="G744" s="243">
        <f>Composições!G1886</f>
        <v>0</v>
      </c>
      <c r="H744" s="304">
        <f t="shared" ref="H744:H757" si="165">ROUND(G744*(1+$F$780),2)</f>
        <v>0</v>
      </c>
      <c r="I744" s="304">
        <f t="shared" ref="I744" si="166">ROUND(H744*F744,2)</f>
        <v>0</v>
      </c>
      <c r="J744" s="614" t="e">
        <f t="shared" ref="J744:J757" si="167">I744/$G$779</f>
        <v>#DIV/0!</v>
      </c>
      <c r="K744" s="2"/>
      <c r="L744" s="2"/>
      <c r="M744" s="2"/>
      <c r="N744" s="2"/>
      <c r="O744" s="2"/>
      <c r="P744" s="2"/>
      <c r="Q744" s="2"/>
      <c r="R744" s="2"/>
      <c r="S744" s="2"/>
      <c r="T744" s="2"/>
      <c r="U744" s="2"/>
      <c r="V744" s="2"/>
      <c r="W744" s="2"/>
      <c r="X744" s="2"/>
    </row>
    <row r="745" spans="1:24" ht="25.5" outlineLevel="1" x14ac:dyDescent="0.2">
      <c r="A745" s="604" t="s">
        <v>886</v>
      </c>
      <c r="B745" s="617" t="s">
        <v>213</v>
      </c>
      <c r="C745" s="470" t="s">
        <v>872</v>
      </c>
      <c r="D745" s="602" t="s">
        <v>2054</v>
      </c>
      <c r="E745" s="243" t="s">
        <v>1441</v>
      </c>
      <c r="F745" s="466">
        <v>89.08</v>
      </c>
      <c r="G745" s="243">
        <f>Composições!G1749</f>
        <v>0</v>
      </c>
      <c r="H745" s="304">
        <f t="shared" si="165"/>
        <v>0</v>
      </c>
      <c r="I745" s="304">
        <f t="shared" ref="I745:I757" si="168">ROUND(H745*F745,2)</f>
        <v>0</v>
      </c>
      <c r="J745" s="614" t="e">
        <f t="shared" si="167"/>
        <v>#DIV/0!</v>
      </c>
      <c r="K745" s="2"/>
      <c r="L745" s="2"/>
      <c r="M745" s="2"/>
      <c r="N745" s="2"/>
      <c r="O745" s="2"/>
      <c r="P745" s="2"/>
      <c r="Q745" s="2"/>
      <c r="R745" s="2"/>
      <c r="S745" s="2"/>
      <c r="T745" s="2"/>
      <c r="U745" s="2"/>
      <c r="V745" s="2"/>
      <c r="W745" s="2"/>
      <c r="X745" s="2"/>
    </row>
    <row r="746" spans="1:24" ht="25.5" outlineLevel="1" x14ac:dyDescent="0.2">
      <c r="A746" s="600" t="s">
        <v>2080</v>
      </c>
      <c r="B746" s="617" t="s">
        <v>213</v>
      </c>
      <c r="C746" s="470" t="s">
        <v>873</v>
      </c>
      <c r="D746" s="602" t="s">
        <v>2461</v>
      </c>
      <c r="E746" s="243" t="s">
        <v>1421</v>
      </c>
      <c r="F746" s="466">
        <v>29.16</v>
      </c>
      <c r="G746" s="243">
        <f>Composições!G1918</f>
        <v>0</v>
      </c>
      <c r="H746" s="304">
        <f t="shared" si="165"/>
        <v>0</v>
      </c>
      <c r="I746" s="304">
        <f t="shared" si="168"/>
        <v>0</v>
      </c>
      <c r="J746" s="614" t="e">
        <f t="shared" si="167"/>
        <v>#DIV/0!</v>
      </c>
      <c r="K746" s="2"/>
      <c r="L746" s="2"/>
      <c r="M746" s="2"/>
      <c r="N746" s="2"/>
      <c r="O746" s="2"/>
      <c r="P746" s="2"/>
      <c r="Q746" s="2"/>
      <c r="R746" s="2"/>
      <c r="S746" s="2"/>
      <c r="T746" s="2"/>
      <c r="U746" s="2"/>
      <c r="V746" s="2"/>
      <c r="W746" s="2"/>
      <c r="X746" s="2"/>
    </row>
    <row r="747" spans="1:24" ht="12.75" outlineLevel="1" x14ac:dyDescent="0.2">
      <c r="A747" s="604" t="s">
        <v>2081</v>
      </c>
      <c r="B747" s="617" t="s">
        <v>213</v>
      </c>
      <c r="C747" s="470" t="s">
        <v>874</v>
      </c>
      <c r="D747" s="602" t="s">
        <v>2055</v>
      </c>
      <c r="E747" s="243" t="s">
        <v>1441</v>
      </c>
      <c r="F747" s="466">
        <v>341.25</v>
      </c>
      <c r="G747" s="243">
        <f>Composições!G1759</f>
        <v>0</v>
      </c>
      <c r="H747" s="304">
        <f t="shared" si="165"/>
        <v>0</v>
      </c>
      <c r="I747" s="304">
        <f t="shared" si="168"/>
        <v>0</v>
      </c>
      <c r="J747" s="614" t="e">
        <f t="shared" si="167"/>
        <v>#DIV/0!</v>
      </c>
      <c r="K747" s="2"/>
      <c r="L747" s="2"/>
      <c r="M747" s="2"/>
      <c r="N747" s="2"/>
      <c r="O747" s="2"/>
      <c r="P747" s="2"/>
      <c r="Q747" s="2"/>
      <c r="R747" s="2"/>
      <c r="S747" s="2"/>
      <c r="T747" s="2"/>
      <c r="U747" s="2"/>
      <c r="V747" s="2"/>
      <c r="W747" s="2"/>
      <c r="X747" s="2"/>
    </row>
    <row r="748" spans="1:24" ht="38.25" outlineLevel="1" x14ac:dyDescent="0.2">
      <c r="A748" s="600" t="s">
        <v>2082</v>
      </c>
      <c r="B748" s="617" t="s">
        <v>213</v>
      </c>
      <c r="C748" s="470" t="s">
        <v>2056</v>
      </c>
      <c r="D748" s="602" t="s">
        <v>2057</v>
      </c>
      <c r="E748" s="243" t="s">
        <v>1429</v>
      </c>
      <c r="F748" s="466">
        <v>6</v>
      </c>
      <c r="G748" s="243">
        <f>Composições!G1768</f>
        <v>0</v>
      </c>
      <c r="H748" s="304">
        <f t="shared" si="165"/>
        <v>0</v>
      </c>
      <c r="I748" s="304">
        <f t="shared" si="168"/>
        <v>0</v>
      </c>
      <c r="J748" s="614" t="e">
        <f t="shared" si="167"/>
        <v>#DIV/0!</v>
      </c>
      <c r="K748" s="2"/>
      <c r="L748" s="2"/>
      <c r="M748" s="2"/>
      <c r="N748" s="2"/>
      <c r="O748" s="2"/>
      <c r="P748" s="2"/>
      <c r="Q748" s="2"/>
      <c r="R748" s="2"/>
      <c r="S748" s="2"/>
      <c r="T748" s="2"/>
      <c r="U748" s="2"/>
      <c r="V748" s="2"/>
      <c r="W748" s="2"/>
      <c r="X748" s="2"/>
    </row>
    <row r="749" spans="1:24" ht="12.75" outlineLevel="1" x14ac:dyDescent="0.2">
      <c r="A749" s="604" t="s">
        <v>2083</v>
      </c>
      <c r="B749" s="617" t="s">
        <v>213</v>
      </c>
      <c r="C749" s="470" t="s">
        <v>2058</v>
      </c>
      <c r="D749" s="602" t="s">
        <v>2059</v>
      </c>
      <c r="E749" s="243" t="s">
        <v>1508</v>
      </c>
      <c r="F749" s="466">
        <v>63.5</v>
      </c>
      <c r="G749" s="243">
        <f>Composições!G1778</f>
        <v>0</v>
      </c>
      <c r="H749" s="304">
        <f t="shared" si="165"/>
        <v>0</v>
      </c>
      <c r="I749" s="304">
        <f t="shared" si="168"/>
        <v>0</v>
      </c>
      <c r="J749" s="614" t="e">
        <f t="shared" si="167"/>
        <v>#DIV/0!</v>
      </c>
      <c r="K749" s="2"/>
      <c r="L749" s="2"/>
      <c r="M749" s="2"/>
      <c r="N749" s="2"/>
      <c r="O749" s="2"/>
      <c r="P749" s="2"/>
      <c r="Q749" s="2"/>
      <c r="R749" s="2"/>
      <c r="S749" s="2"/>
      <c r="T749" s="2"/>
      <c r="U749" s="2"/>
      <c r="V749" s="2"/>
      <c r="W749" s="2"/>
      <c r="X749" s="2"/>
    </row>
    <row r="750" spans="1:24" ht="25.5" outlineLevel="1" x14ac:dyDescent="0.2">
      <c r="A750" s="607" t="s">
        <v>2084</v>
      </c>
      <c r="B750" s="617" t="s">
        <v>213</v>
      </c>
      <c r="C750" s="470" t="s">
        <v>2060</v>
      </c>
      <c r="D750" s="602" t="s">
        <v>2061</v>
      </c>
      <c r="E750" s="243" t="s">
        <v>1421</v>
      </c>
      <c r="F750" s="466">
        <v>1.8</v>
      </c>
      <c r="G750" s="243">
        <f>Composições!G1795</f>
        <v>0</v>
      </c>
      <c r="H750" s="304">
        <f t="shared" si="165"/>
        <v>0</v>
      </c>
      <c r="I750" s="304">
        <f t="shared" si="168"/>
        <v>0</v>
      </c>
      <c r="J750" s="614" t="e">
        <f t="shared" si="167"/>
        <v>#DIV/0!</v>
      </c>
      <c r="K750" s="2"/>
      <c r="L750" s="2"/>
      <c r="M750" s="2"/>
      <c r="N750" s="2"/>
      <c r="O750" s="2"/>
      <c r="P750" s="2"/>
      <c r="Q750" s="2"/>
      <c r="R750" s="2"/>
      <c r="S750" s="2"/>
      <c r="T750" s="2"/>
      <c r="U750" s="2"/>
      <c r="V750" s="2"/>
      <c r="W750" s="2"/>
      <c r="X750" s="2"/>
    </row>
    <row r="751" spans="1:24" ht="12.75" outlineLevel="1" x14ac:dyDescent="0.2">
      <c r="A751" s="607" t="s">
        <v>2085</v>
      </c>
      <c r="B751" s="617" t="s">
        <v>213</v>
      </c>
      <c r="C751" s="470" t="s">
        <v>2062</v>
      </c>
      <c r="D751" s="602" t="s">
        <v>2063</v>
      </c>
      <c r="E751" s="243" t="s">
        <v>1508</v>
      </c>
      <c r="F751" s="466">
        <v>7.7</v>
      </c>
      <c r="G751" s="243">
        <f>Composições!G1804</f>
        <v>0</v>
      </c>
      <c r="H751" s="304">
        <f t="shared" si="165"/>
        <v>0</v>
      </c>
      <c r="I751" s="304">
        <f t="shared" si="168"/>
        <v>0</v>
      </c>
      <c r="J751" s="614" t="e">
        <f t="shared" si="167"/>
        <v>#DIV/0!</v>
      </c>
      <c r="K751" s="2"/>
      <c r="L751" s="2"/>
      <c r="M751" s="2"/>
      <c r="N751" s="2"/>
      <c r="O751" s="2"/>
      <c r="P751" s="2"/>
      <c r="Q751" s="2"/>
      <c r="R751" s="2"/>
      <c r="S751" s="2"/>
      <c r="T751" s="2"/>
      <c r="U751" s="2"/>
      <c r="V751" s="2"/>
      <c r="W751" s="2"/>
      <c r="X751" s="2"/>
    </row>
    <row r="752" spans="1:24" ht="25.5" outlineLevel="1" x14ac:dyDescent="0.2">
      <c r="A752" s="600" t="s">
        <v>2086</v>
      </c>
      <c r="B752" s="617" t="s">
        <v>213</v>
      </c>
      <c r="C752" s="470" t="s">
        <v>2064</v>
      </c>
      <c r="D752" s="602" t="s">
        <v>2065</v>
      </c>
      <c r="E752" s="243" t="s">
        <v>1508</v>
      </c>
      <c r="F752" s="466">
        <v>237.12</v>
      </c>
      <c r="G752" s="243">
        <f>Composições!G1815</f>
        <v>0</v>
      </c>
      <c r="H752" s="304">
        <f t="shared" si="165"/>
        <v>0</v>
      </c>
      <c r="I752" s="304">
        <f t="shared" si="168"/>
        <v>0</v>
      </c>
      <c r="J752" s="614" t="e">
        <f t="shared" si="167"/>
        <v>#DIV/0!</v>
      </c>
      <c r="K752" s="2"/>
      <c r="L752" s="2"/>
      <c r="M752" s="2"/>
      <c r="N752" s="2"/>
      <c r="O752" s="2"/>
      <c r="P752" s="2"/>
      <c r="Q752" s="2"/>
      <c r="R752" s="2"/>
      <c r="S752" s="2"/>
      <c r="T752" s="2"/>
      <c r="U752" s="2"/>
      <c r="V752" s="2"/>
      <c r="W752" s="2"/>
      <c r="X752" s="2"/>
    </row>
    <row r="753" spans="1:24" ht="25.5" outlineLevel="1" x14ac:dyDescent="0.2">
      <c r="A753" s="604" t="s">
        <v>2087</v>
      </c>
      <c r="B753" s="617" t="s">
        <v>117</v>
      </c>
      <c r="C753" s="470" t="s">
        <v>875</v>
      </c>
      <c r="D753" s="602" t="s">
        <v>876</v>
      </c>
      <c r="E753" s="243" t="s">
        <v>14</v>
      </c>
      <c r="F753" s="466">
        <v>118</v>
      </c>
      <c r="G753" s="688"/>
      <c r="H753" s="304">
        <f t="shared" si="165"/>
        <v>0</v>
      </c>
      <c r="I753" s="304">
        <f t="shared" si="168"/>
        <v>0</v>
      </c>
      <c r="J753" s="614" t="e">
        <f t="shared" si="167"/>
        <v>#DIV/0!</v>
      </c>
      <c r="K753" s="2"/>
      <c r="L753" s="2"/>
      <c r="M753" s="2"/>
      <c r="N753" s="2"/>
      <c r="O753" s="2"/>
      <c r="P753" s="2"/>
      <c r="Q753" s="2"/>
      <c r="R753" s="2"/>
      <c r="S753" s="2"/>
      <c r="T753" s="2"/>
      <c r="U753" s="2"/>
      <c r="V753" s="2"/>
      <c r="W753" s="2"/>
      <c r="X753" s="2"/>
    </row>
    <row r="754" spans="1:24" ht="12.75" outlineLevel="1" x14ac:dyDescent="0.2">
      <c r="A754" s="600" t="s">
        <v>2088</v>
      </c>
      <c r="B754" s="617" t="s">
        <v>213</v>
      </c>
      <c r="C754" s="470" t="s">
        <v>2066</v>
      </c>
      <c r="D754" s="602" t="s">
        <v>2067</v>
      </c>
      <c r="E754" s="243" t="s">
        <v>2068</v>
      </c>
      <c r="F754" s="466">
        <v>1</v>
      </c>
      <c r="G754" s="243">
        <f>Composições!G1826</f>
        <v>0</v>
      </c>
      <c r="H754" s="304">
        <f t="shared" si="165"/>
        <v>0</v>
      </c>
      <c r="I754" s="304">
        <f t="shared" si="168"/>
        <v>0</v>
      </c>
      <c r="J754" s="614" t="e">
        <f t="shared" si="167"/>
        <v>#DIV/0!</v>
      </c>
      <c r="K754" s="2"/>
      <c r="L754" s="2"/>
      <c r="M754" s="2"/>
      <c r="N754" s="2"/>
      <c r="O754" s="2"/>
      <c r="P754" s="2"/>
      <c r="Q754" s="2"/>
      <c r="R754" s="2"/>
      <c r="S754" s="2"/>
      <c r="T754" s="2"/>
      <c r="U754" s="2"/>
      <c r="V754" s="2"/>
      <c r="W754" s="2"/>
      <c r="X754" s="2"/>
    </row>
    <row r="755" spans="1:24" ht="12.75" outlineLevel="1" x14ac:dyDescent="0.2">
      <c r="A755" s="604" t="s">
        <v>2089</v>
      </c>
      <c r="B755" s="617" t="s">
        <v>213</v>
      </c>
      <c r="C755" s="470" t="s">
        <v>2069</v>
      </c>
      <c r="D755" s="602" t="s">
        <v>2070</v>
      </c>
      <c r="E755" s="243" t="s">
        <v>2071</v>
      </c>
      <c r="F755" s="466">
        <v>1</v>
      </c>
      <c r="G755" s="243">
        <f>Composições!G1837</f>
        <v>0</v>
      </c>
      <c r="H755" s="304">
        <f t="shared" si="165"/>
        <v>0</v>
      </c>
      <c r="I755" s="304">
        <f t="shared" si="168"/>
        <v>0</v>
      </c>
      <c r="J755" s="614" t="e">
        <f t="shared" si="167"/>
        <v>#DIV/0!</v>
      </c>
      <c r="K755" s="2"/>
      <c r="L755" s="2"/>
      <c r="M755" s="2"/>
      <c r="N755" s="2"/>
      <c r="O755" s="2"/>
      <c r="P755" s="2"/>
      <c r="Q755" s="2"/>
      <c r="R755" s="2"/>
      <c r="S755" s="2"/>
      <c r="T755" s="2"/>
      <c r="U755" s="2"/>
      <c r="V755" s="2"/>
      <c r="W755" s="2"/>
      <c r="X755" s="2"/>
    </row>
    <row r="756" spans="1:24" ht="12.75" outlineLevel="1" x14ac:dyDescent="0.2">
      <c r="A756" s="600" t="s">
        <v>2090</v>
      </c>
      <c r="B756" s="603" t="s">
        <v>213</v>
      </c>
      <c r="C756" s="450" t="s">
        <v>2072</v>
      </c>
      <c r="D756" s="608" t="s">
        <v>2073</v>
      </c>
      <c r="E756" s="247" t="s">
        <v>2071</v>
      </c>
      <c r="F756" s="432">
        <v>1</v>
      </c>
      <c r="G756" s="247">
        <f>Composições!G1848</f>
        <v>0</v>
      </c>
      <c r="H756" s="314">
        <f t="shared" si="165"/>
        <v>0</v>
      </c>
      <c r="I756" s="334">
        <f t="shared" si="168"/>
        <v>0</v>
      </c>
      <c r="J756" s="614" t="e">
        <f t="shared" si="167"/>
        <v>#DIV/0!</v>
      </c>
      <c r="K756" s="2"/>
      <c r="L756" s="2"/>
      <c r="M756" s="2"/>
      <c r="N756" s="2"/>
      <c r="O756" s="2"/>
      <c r="P756" s="2"/>
      <c r="Q756" s="2"/>
      <c r="R756" s="2"/>
      <c r="S756" s="2"/>
      <c r="T756" s="2"/>
      <c r="U756" s="2"/>
      <c r="V756" s="2"/>
      <c r="W756" s="2"/>
      <c r="X756" s="2"/>
    </row>
    <row r="757" spans="1:24" ht="26.25" outlineLevel="1" thickBot="1" x14ac:dyDescent="0.25">
      <c r="A757" s="647" t="s">
        <v>2564</v>
      </c>
      <c r="B757" s="648" t="s">
        <v>2561</v>
      </c>
      <c r="C757" s="649">
        <v>10564</v>
      </c>
      <c r="D757" s="644" t="s">
        <v>2562</v>
      </c>
      <c r="E757" s="248" t="s">
        <v>2563</v>
      </c>
      <c r="F757" s="646">
        <v>1</v>
      </c>
      <c r="G757" s="703"/>
      <c r="H757" s="650">
        <f t="shared" si="165"/>
        <v>0</v>
      </c>
      <c r="I757" s="314">
        <f t="shared" si="168"/>
        <v>0</v>
      </c>
      <c r="J757" s="614" t="e">
        <f t="shared" si="167"/>
        <v>#DIV/0!</v>
      </c>
      <c r="K757" s="2"/>
      <c r="L757" s="2"/>
      <c r="M757" s="2"/>
      <c r="N757" s="2"/>
      <c r="O757" s="2"/>
      <c r="P757" s="2"/>
      <c r="Q757" s="2"/>
      <c r="R757" s="2"/>
      <c r="S757" s="2"/>
      <c r="T757" s="2"/>
      <c r="U757" s="2"/>
      <c r="V757" s="2"/>
      <c r="W757" s="2"/>
      <c r="X757" s="2"/>
    </row>
    <row r="758" spans="1:24" ht="15.75" outlineLevel="1" thickBot="1" x14ac:dyDescent="0.25">
      <c r="A758" s="288">
        <v>24</v>
      </c>
      <c r="B758" s="289"/>
      <c r="C758" s="324"/>
      <c r="D758" s="291" t="s">
        <v>881</v>
      </c>
      <c r="E758" s="292">
        <f>E759</f>
        <v>0</v>
      </c>
      <c r="F758" s="292"/>
      <c r="G758" s="292"/>
      <c r="H758" s="292"/>
      <c r="I758" s="292"/>
      <c r="J758" s="293" t="e">
        <f>E758/$G$779</f>
        <v>#DIV/0!</v>
      </c>
      <c r="K758" s="2"/>
      <c r="L758" s="2"/>
      <c r="M758" s="2"/>
      <c r="N758" s="2"/>
      <c r="O758" s="2"/>
      <c r="P758" s="2"/>
      <c r="Q758" s="2"/>
      <c r="R758" s="2"/>
      <c r="S758" s="2"/>
      <c r="T758" s="2"/>
      <c r="U758" s="2"/>
      <c r="V758" s="2"/>
      <c r="W758" s="2"/>
      <c r="X758" s="2"/>
    </row>
    <row r="759" spans="1:24" ht="12.75" outlineLevel="1" x14ac:dyDescent="0.2">
      <c r="A759" s="294" t="s">
        <v>2091</v>
      </c>
      <c r="B759" s="295"/>
      <c r="C759" s="296"/>
      <c r="D759" s="297" t="s">
        <v>881</v>
      </c>
      <c r="E759" s="298">
        <f>SUM(I760:I761)</f>
        <v>0</v>
      </c>
      <c r="F759" s="299"/>
      <c r="G759" s="299"/>
      <c r="H759" s="299"/>
      <c r="I759" s="295"/>
      <c r="J759" s="323" t="e">
        <f>E759/$G$779</f>
        <v>#DIV/0!</v>
      </c>
      <c r="K759" s="2"/>
      <c r="L759" s="2"/>
      <c r="M759" s="2"/>
      <c r="N759" s="2"/>
      <c r="O759" s="2"/>
      <c r="P759" s="2"/>
      <c r="Q759" s="2"/>
      <c r="R759" s="2"/>
      <c r="S759" s="2"/>
      <c r="T759" s="2"/>
      <c r="U759" s="2"/>
      <c r="V759" s="2"/>
      <c r="W759" s="2"/>
      <c r="X759" s="2"/>
    </row>
    <row r="760" spans="1:24" ht="12.75" outlineLevel="1" x14ac:dyDescent="0.2">
      <c r="A760" s="612" t="s">
        <v>2092</v>
      </c>
      <c r="B760" s="617" t="s">
        <v>117</v>
      </c>
      <c r="C760" s="470" t="s">
        <v>883</v>
      </c>
      <c r="D760" s="602" t="s">
        <v>884</v>
      </c>
      <c r="E760" s="243" t="s">
        <v>108</v>
      </c>
      <c r="F760" s="466">
        <v>4112.5</v>
      </c>
      <c r="G760" s="688"/>
      <c r="H760" s="304">
        <f>ROUND(G760*(1+$F$780),2)</f>
        <v>0</v>
      </c>
      <c r="I760" s="304">
        <f t="shared" ref="I760" si="169">ROUND(H760*F760,2)</f>
        <v>0</v>
      </c>
      <c r="J760" s="614" t="e">
        <f>I760/$G$779</f>
        <v>#DIV/0!</v>
      </c>
      <c r="K760" s="2"/>
      <c r="L760" s="2"/>
      <c r="M760" s="2"/>
      <c r="N760" s="2"/>
      <c r="O760" s="2"/>
      <c r="P760" s="2"/>
      <c r="Q760" s="2"/>
      <c r="R760" s="2"/>
      <c r="S760" s="2"/>
      <c r="T760" s="2"/>
      <c r="U760" s="2"/>
      <c r="V760" s="2"/>
      <c r="W760" s="2"/>
      <c r="X760" s="2"/>
    </row>
    <row r="761" spans="1:24" ht="26.25" outlineLevel="1" thickBot="1" x14ac:dyDescent="0.25">
      <c r="A761" s="610" t="s">
        <v>2093</v>
      </c>
      <c r="B761" s="617" t="s">
        <v>117</v>
      </c>
      <c r="C761" s="470">
        <v>103689</v>
      </c>
      <c r="D761" s="602" t="s">
        <v>211</v>
      </c>
      <c r="E761" s="243" t="s">
        <v>108</v>
      </c>
      <c r="F761" s="466">
        <v>6</v>
      </c>
      <c r="G761" s="688"/>
      <c r="H761" s="304">
        <f>ROUND(G761*(1+$F$780),2)</f>
        <v>0</v>
      </c>
      <c r="I761" s="304">
        <f t="shared" ref="I761" si="170">ROUND(H761*F761,2)</f>
        <v>0</v>
      </c>
      <c r="J761" s="614" t="e">
        <f>I761/$G$779</f>
        <v>#DIV/0!</v>
      </c>
      <c r="K761" s="2"/>
      <c r="L761" s="2"/>
      <c r="M761" s="2"/>
      <c r="N761" s="2"/>
      <c r="O761" s="2"/>
      <c r="P761" s="2"/>
      <c r="Q761" s="2"/>
      <c r="R761" s="2"/>
      <c r="S761" s="2"/>
      <c r="T761" s="2"/>
      <c r="U761" s="2"/>
      <c r="V761" s="2"/>
      <c r="W761" s="2"/>
      <c r="X761" s="2"/>
    </row>
    <row r="762" spans="1:24" ht="15.75" outlineLevel="1" thickBot="1" x14ac:dyDescent="0.25">
      <c r="A762" s="288">
        <v>25</v>
      </c>
      <c r="B762" s="289"/>
      <c r="C762" s="324"/>
      <c r="D762" s="291" t="s">
        <v>2571</v>
      </c>
      <c r="E762" s="292">
        <f>E763</f>
        <v>0</v>
      </c>
      <c r="F762" s="292"/>
      <c r="G762" s="292"/>
      <c r="H762" s="292"/>
      <c r="I762" s="292"/>
      <c r="J762" s="293" t="e">
        <f>E762/$G$779</f>
        <v>#DIV/0!</v>
      </c>
      <c r="K762" s="2"/>
      <c r="L762" s="2"/>
      <c r="M762" s="2"/>
      <c r="N762" s="2"/>
      <c r="O762" s="2"/>
      <c r="P762" s="2"/>
      <c r="Q762" s="2"/>
      <c r="R762" s="2"/>
      <c r="S762" s="2"/>
      <c r="T762" s="2"/>
      <c r="U762" s="2"/>
      <c r="V762" s="2"/>
      <c r="W762" s="2"/>
      <c r="X762" s="2"/>
    </row>
    <row r="763" spans="1:24" ht="12.75" outlineLevel="1" x14ac:dyDescent="0.2">
      <c r="A763" s="651" t="s">
        <v>2557</v>
      </c>
      <c r="B763" s="652"/>
      <c r="C763" s="653"/>
      <c r="D763" s="654" t="s">
        <v>2571</v>
      </c>
      <c r="E763" s="298">
        <f>SUM(I764:I765)</f>
        <v>0</v>
      </c>
      <c r="F763" s="299"/>
      <c r="G763" s="299"/>
      <c r="H763" s="299"/>
      <c r="I763" s="295"/>
      <c r="J763" s="323" t="e">
        <f>E763/$G$779</f>
        <v>#DIV/0!</v>
      </c>
      <c r="K763" s="2"/>
      <c r="L763" s="2"/>
      <c r="M763" s="2"/>
      <c r="N763" s="2"/>
      <c r="O763" s="2"/>
      <c r="P763" s="2"/>
      <c r="Q763" s="2"/>
      <c r="R763" s="2"/>
      <c r="S763" s="2"/>
      <c r="T763" s="2"/>
      <c r="U763" s="2"/>
      <c r="V763" s="2"/>
      <c r="W763" s="2"/>
      <c r="X763" s="2"/>
    </row>
    <row r="764" spans="1:24" ht="38.25" outlineLevel="1" x14ac:dyDescent="0.2">
      <c r="A764" s="604" t="s">
        <v>2558</v>
      </c>
      <c r="B764" s="617" t="s">
        <v>2572</v>
      </c>
      <c r="C764" s="469" t="s">
        <v>2573</v>
      </c>
      <c r="D764" s="602" t="s">
        <v>2574</v>
      </c>
      <c r="E764" s="243" t="s">
        <v>2575</v>
      </c>
      <c r="F764" s="466">
        <v>1</v>
      </c>
      <c r="G764" s="704"/>
      <c r="H764" s="304">
        <f>ROUND(G764*(1+$F$780),2)</f>
        <v>0</v>
      </c>
      <c r="I764" s="304">
        <f t="shared" ref="I764:I765" si="171">ROUND(H764*F764,2)</f>
        <v>0</v>
      </c>
      <c r="J764" s="614" t="e">
        <f t="shared" ref="J764:J765" si="172">I764/$G$779</f>
        <v>#DIV/0!</v>
      </c>
      <c r="K764" s="2"/>
      <c r="L764" s="2"/>
      <c r="M764" s="2"/>
      <c r="N764" s="2"/>
      <c r="O764" s="2"/>
      <c r="P764" s="2"/>
      <c r="Q764" s="2"/>
      <c r="R764" s="2"/>
      <c r="S764" s="2"/>
      <c r="T764" s="2"/>
      <c r="U764" s="2"/>
      <c r="V764" s="2"/>
      <c r="W764" s="2"/>
      <c r="X764" s="2"/>
    </row>
    <row r="765" spans="1:24" ht="26.25" outlineLevel="1" thickBot="1" x14ac:dyDescent="0.25">
      <c r="A765" s="610" t="s">
        <v>2559</v>
      </c>
      <c r="B765" s="435" t="s">
        <v>2572</v>
      </c>
      <c r="C765" s="450" t="s">
        <v>2576</v>
      </c>
      <c r="D765" s="601" t="s">
        <v>2577</v>
      </c>
      <c r="E765" s="452" t="s">
        <v>2575</v>
      </c>
      <c r="F765" s="438">
        <v>1</v>
      </c>
      <c r="G765" s="682"/>
      <c r="H765" s="304">
        <f>ROUND(G765*(1+$F$780),2)</f>
        <v>0</v>
      </c>
      <c r="I765" s="304">
        <f t="shared" si="171"/>
        <v>0</v>
      </c>
      <c r="J765" s="614" t="e">
        <f t="shared" si="172"/>
        <v>#DIV/0!</v>
      </c>
      <c r="K765" s="2"/>
      <c r="L765" s="2"/>
      <c r="M765" s="2"/>
      <c r="N765" s="2"/>
      <c r="O765" s="2"/>
      <c r="P765" s="2"/>
      <c r="Q765" s="2"/>
      <c r="R765" s="2"/>
      <c r="S765" s="2"/>
      <c r="T765" s="2"/>
      <c r="U765" s="2"/>
      <c r="V765" s="2"/>
      <c r="W765" s="2"/>
      <c r="X765" s="2"/>
    </row>
    <row r="766" spans="1:24" ht="15.75" outlineLevel="1" thickBot="1" x14ac:dyDescent="0.25">
      <c r="A766" s="288">
        <v>26</v>
      </c>
      <c r="B766" s="289"/>
      <c r="C766" s="324"/>
      <c r="D766" s="291" t="s">
        <v>2601</v>
      </c>
      <c r="E766" s="292">
        <f>E767</f>
        <v>0</v>
      </c>
      <c r="F766" s="292"/>
      <c r="G766" s="292"/>
      <c r="H766" s="292"/>
      <c r="I766" s="292"/>
      <c r="J766" s="293" t="e">
        <f>E766/$G$779</f>
        <v>#DIV/0!</v>
      </c>
      <c r="K766" s="2"/>
      <c r="L766" s="2"/>
      <c r="M766" s="2"/>
      <c r="N766" s="2"/>
      <c r="O766" s="2"/>
      <c r="P766" s="2"/>
      <c r="Q766" s="2"/>
      <c r="R766" s="2"/>
      <c r="S766" s="2"/>
      <c r="T766" s="2"/>
      <c r="U766" s="2"/>
      <c r="V766" s="2"/>
      <c r="W766" s="2"/>
      <c r="X766" s="2"/>
    </row>
    <row r="767" spans="1:24" ht="12.75" outlineLevel="1" x14ac:dyDescent="0.2">
      <c r="A767" s="651" t="s">
        <v>2560</v>
      </c>
      <c r="B767" s="652"/>
      <c r="C767" s="653"/>
      <c r="D767" s="654" t="s">
        <v>2601</v>
      </c>
      <c r="E767" s="298">
        <f>SUM(I768:I778)</f>
        <v>0</v>
      </c>
      <c r="F767" s="299"/>
      <c r="G767" s="299"/>
      <c r="H767" s="299"/>
      <c r="I767" s="295"/>
      <c r="J767" s="323" t="e">
        <f>E767/$G$779</f>
        <v>#DIV/0!</v>
      </c>
      <c r="K767" s="2"/>
      <c r="L767" s="2"/>
      <c r="M767" s="2"/>
      <c r="N767" s="2"/>
      <c r="O767" s="2"/>
      <c r="P767" s="2"/>
      <c r="Q767" s="2"/>
      <c r="R767" s="2"/>
      <c r="S767" s="2"/>
      <c r="T767" s="2"/>
      <c r="U767" s="2"/>
      <c r="V767" s="2"/>
      <c r="W767" s="2"/>
      <c r="X767" s="2"/>
    </row>
    <row r="768" spans="1:24" ht="12.75" outlineLevel="1" x14ac:dyDescent="0.2">
      <c r="A768" s="655" t="s">
        <v>2565</v>
      </c>
      <c r="B768" s="656" t="s">
        <v>118</v>
      </c>
      <c r="C768" s="493" t="s">
        <v>2578</v>
      </c>
      <c r="D768" s="657" t="s">
        <v>2589</v>
      </c>
      <c r="E768" s="425" t="s">
        <v>14</v>
      </c>
      <c r="F768" s="426">
        <v>1</v>
      </c>
      <c r="G768" s="698"/>
      <c r="H768" s="454">
        <f>ROUND(G768*(1+$F$780),2)</f>
        <v>0</v>
      </c>
      <c r="I768" s="454">
        <f t="shared" ref="I768:I778" si="173">ROUND(H768*F768,2)</f>
        <v>0</v>
      </c>
      <c r="J768" s="638" t="e">
        <f t="shared" ref="J768:J778" si="174">I768/$G$779</f>
        <v>#DIV/0!</v>
      </c>
      <c r="K768" s="2"/>
      <c r="L768" s="2"/>
      <c r="M768" s="2"/>
      <c r="N768" s="2"/>
      <c r="O768" s="2"/>
      <c r="P768" s="2"/>
      <c r="Q768" s="2"/>
      <c r="R768" s="2"/>
      <c r="S768" s="2"/>
      <c r="T768" s="2"/>
      <c r="U768" s="2"/>
      <c r="V768" s="2"/>
      <c r="W768" s="2"/>
      <c r="X768" s="2"/>
    </row>
    <row r="769" spans="1:24" ht="12.75" outlineLevel="1" x14ac:dyDescent="0.2">
      <c r="A769" s="607" t="s">
        <v>2566</v>
      </c>
      <c r="B769" s="435" t="s">
        <v>118</v>
      </c>
      <c r="C769" s="450" t="s">
        <v>2579</v>
      </c>
      <c r="D769" s="601" t="s">
        <v>2590</v>
      </c>
      <c r="E769" s="452" t="s">
        <v>2591</v>
      </c>
      <c r="F769" s="438">
        <v>1</v>
      </c>
      <c r="G769" s="705"/>
      <c r="H769" s="415">
        <f t="shared" ref="H769:H778" si="175">ROUND(G769*(1+$F$780),2)</f>
        <v>0</v>
      </c>
      <c r="I769" s="415">
        <f t="shared" si="173"/>
        <v>0</v>
      </c>
      <c r="J769" s="658" t="e">
        <f t="shared" si="174"/>
        <v>#DIV/0!</v>
      </c>
      <c r="K769" s="2"/>
      <c r="L769" s="2"/>
      <c r="M769" s="2"/>
      <c r="N769" s="2"/>
      <c r="O769" s="2"/>
      <c r="P769" s="2"/>
      <c r="Q769" s="2"/>
      <c r="R769" s="2"/>
      <c r="S769" s="2"/>
      <c r="T769" s="2"/>
      <c r="U769" s="2"/>
      <c r="V769" s="2"/>
      <c r="W769" s="2"/>
      <c r="X769" s="2"/>
    </row>
    <row r="770" spans="1:24" ht="25.5" outlineLevel="1" x14ac:dyDescent="0.2">
      <c r="A770" s="607" t="s">
        <v>2567</v>
      </c>
      <c r="B770" s="435" t="s">
        <v>118</v>
      </c>
      <c r="C770" s="450" t="s">
        <v>2580</v>
      </c>
      <c r="D770" s="601" t="s">
        <v>2592</v>
      </c>
      <c r="E770" s="452" t="s">
        <v>14</v>
      </c>
      <c r="F770" s="438">
        <v>1</v>
      </c>
      <c r="G770" s="705"/>
      <c r="H770" s="415">
        <f t="shared" si="175"/>
        <v>0</v>
      </c>
      <c r="I770" s="415">
        <f t="shared" si="173"/>
        <v>0</v>
      </c>
      <c r="J770" s="658" t="e">
        <f t="shared" si="174"/>
        <v>#DIV/0!</v>
      </c>
      <c r="K770" s="2"/>
      <c r="L770" s="2"/>
      <c r="M770" s="2"/>
      <c r="N770" s="2"/>
      <c r="O770" s="2"/>
      <c r="P770" s="2"/>
      <c r="Q770" s="2"/>
      <c r="R770" s="2"/>
      <c r="S770" s="2"/>
      <c r="T770" s="2"/>
      <c r="U770" s="2"/>
      <c r="V770" s="2"/>
      <c r="W770" s="2"/>
      <c r="X770" s="2"/>
    </row>
    <row r="771" spans="1:24" ht="12.75" outlineLevel="1" x14ac:dyDescent="0.2">
      <c r="A771" s="607" t="s">
        <v>2568</v>
      </c>
      <c r="B771" s="435" t="s">
        <v>118</v>
      </c>
      <c r="C771" s="450" t="s">
        <v>2581</v>
      </c>
      <c r="D771" s="601" t="s">
        <v>2593</v>
      </c>
      <c r="E771" s="452" t="s">
        <v>128</v>
      </c>
      <c r="F771" s="438">
        <v>40</v>
      </c>
      <c r="G771" s="706"/>
      <c r="H771" s="304">
        <f t="shared" si="175"/>
        <v>0</v>
      </c>
      <c r="I771" s="304">
        <f t="shared" si="173"/>
        <v>0</v>
      </c>
      <c r="J771" s="639" t="e">
        <f t="shared" si="174"/>
        <v>#DIV/0!</v>
      </c>
      <c r="K771" s="2"/>
      <c r="L771" s="2"/>
      <c r="M771" s="2"/>
      <c r="N771" s="2"/>
      <c r="O771" s="2"/>
      <c r="P771" s="2"/>
      <c r="Q771" s="2"/>
      <c r="R771" s="2"/>
      <c r="S771" s="2"/>
      <c r="T771" s="2"/>
      <c r="U771" s="2"/>
      <c r="V771" s="2"/>
      <c r="W771" s="2"/>
      <c r="X771" s="2"/>
    </row>
    <row r="772" spans="1:24" ht="12.75" outlineLevel="1" x14ac:dyDescent="0.2">
      <c r="A772" s="607" t="s">
        <v>2569</v>
      </c>
      <c r="B772" s="435" t="s">
        <v>2572</v>
      </c>
      <c r="C772" s="450" t="s">
        <v>2582</v>
      </c>
      <c r="D772" s="601" t="s">
        <v>2594</v>
      </c>
      <c r="E772" s="452" t="s">
        <v>128</v>
      </c>
      <c r="F772" s="438">
        <v>20</v>
      </c>
      <c r="G772" s="706"/>
      <c r="H772" s="304">
        <f t="shared" si="175"/>
        <v>0</v>
      </c>
      <c r="I772" s="304">
        <f t="shared" si="173"/>
        <v>0</v>
      </c>
      <c r="J772" s="614" t="e">
        <f t="shared" si="174"/>
        <v>#DIV/0!</v>
      </c>
      <c r="K772" s="2"/>
      <c r="L772" s="2"/>
      <c r="M772" s="2"/>
      <c r="N772" s="2"/>
      <c r="O772" s="2"/>
      <c r="P772" s="2"/>
      <c r="Q772" s="2"/>
      <c r="R772" s="2"/>
      <c r="S772" s="2"/>
      <c r="T772" s="2"/>
      <c r="U772" s="2"/>
      <c r="V772" s="2"/>
      <c r="W772" s="2"/>
      <c r="X772" s="2"/>
    </row>
    <row r="773" spans="1:24" ht="12.75" outlineLevel="1" x14ac:dyDescent="0.2">
      <c r="A773" s="600" t="s">
        <v>2570</v>
      </c>
      <c r="B773" s="435" t="s">
        <v>118</v>
      </c>
      <c r="C773" s="450" t="s">
        <v>2583</v>
      </c>
      <c r="D773" s="601" t="s">
        <v>2595</v>
      </c>
      <c r="E773" s="452" t="s">
        <v>14</v>
      </c>
      <c r="F773" s="438">
        <v>1</v>
      </c>
      <c r="G773" s="706"/>
      <c r="H773" s="304">
        <f t="shared" si="175"/>
        <v>0</v>
      </c>
      <c r="I773" s="304">
        <f t="shared" si="173"/>
        <v>0</v>
      </c>
      <c r="J773" s="614" t="e">
        <f t="shared" si="174"/>
        <v>#DIV/0!</v>
      </c>
      <c r="K773" s="2"/>
      <c r="L773" s="2"/>
      <c r="M773" s="2"/>
      <c r="N773" s="2"/>
      <c r="O773" s="2"/>
      <c r="P773" s="2"/>
      <c r="Q773" s="2"/>
      <c r="R773" s="2"/>
      <c r="S773" s="2"/>
      <c r="T773" s="2"/>
      <c r="U773" s="2"/>
      <c r="V773" s="2"/>
      <c r="W773" s="2"/>
      <c r="X773" s="2"/>
    </row>
    <row r="774" spans="1:24" ht="12.75" outlineLevel="1" x14ac:dyDescent="0.2">
      <c r="A774" s="604" t="s">
        <v>2602</v>
      </c>
      <c r="B774" s="435" t="s">
        <v>118</v>
      </c>
      <c r="C774" s="450" t="s">
        <v>2584</v>
      </c>
      <c r="D774" s="601" t="s">
        <v>2596</v>
      </c>
      <c r="E774" s="452" t="s">
        <v>128</v>
      </c>
      <c r="F774" s="438">
        <v>42</v>
      </c>
      <c r="G774" s="706"/>
      <c r="H774" s="304">
        <f t="shared" si="175"/>
        <v>0</v>
      </c>
      <c r="I774" s="304">
        <f t="shared" si="173"/>
        <v>0</v>
      </c>
      <c r="J774" s="614" t="e">
        <f t="shared" si="174"/>
        <v>#DIV/0!</v>
      </c>
      <c r="K774" s="2"/>
      <c r="L774" s="2"/>
      <c r="M774" s="2"/>
      <c r="N774" s="2"/>
      <c r="O774" s="2"/>
      <c r="P774" s="2"/>
      <c r="Q774" s="2"/>
      <c r="R774" s="2"/>
      <c r="S774" s="2"/>
      <c r="T774" s="2"/>
      <c r="U774" s="2"/>
      <c r="V774" s="2"/>
      <c r="W774" s="2"/>
      <c r="X774" s="2"/>
    </row>
    <row r="775" spans="1:24" ht="25.5" outlineLevel="1" x14ac:dyDescent="0.2">
      <c r="A775" s="600" t="s">
        <v>2603</v>
      </c>
      <c r="B775" s="435" t="s">
        <v>118</v>
      </c>
      <c r="C775" s="450" t="s">
        <v>2585</v>
      </c>
      <c r="D775" s="601" t="s">
        <v>2597</v>
      </c>
      <c r="E775" s="452" t="s">
        <v>128</v>
      </c>
      <c r="F775" s="438">
        <v>12</v>
      </c>
      <c r="G775" s="706"/>
      <c r="H775" s="304">
        <f t="shared" si="175"/>
        <v>0</v>
      </c>
      <c r="I775" s="304">
        <f t="shared" si="173"/>
        <v>0</v>
      </c>
      <c r="J775" s="614" t="e">
        <f t="shared" si="174"/>
        <v>#DIV/0!</v>
      </c>
      <c r="K775" s="2"/>
      <c r="L775" s="2"/>
      <c r="M775" s="2"/>
      <c r="N775" s="2"/>
      <c r="O775" s="2"/>
      <c r="P775" s="2"/>
      <c r="Q775" s="2"/>
      <c r="R775" s="2"/>
      <c r="S775" s="2"/>
      <c r="T775" s="2"/>
      <c r="U775" s="2"/>
      <c r="V775" s="2"/>
      <c r="W775" s="2"/>
      <c r="X775" s="2"/>
    </row>
    <row r="776" spans="1:24" ht="25.5" outlineLevel="1" x14ac:dyDescent="0.2">
      <c r="A776" s="600" t="s">
        <v>2604</v>
      </c>
      <c r="B776" s="435" t="s">
        <v>2572</v>
      </c>
      <c r="C776" s="450" t="s">
        <v>2586</v>
      </c>
      <c r="D776" s="601" t="s">
        <v>2598</v>
      </c>
      <c r="E776" s="452" t="s">
        <v>14</v>
      </c>
      <c r="F776" s="438">
        <v>1</v>
      </c>
      <c r="G776" s="706"/>
      <c r="H776" s="304">
        <f t="shared" si="175"/>
        <v>0</v>
      </c>
      <c r="I776" s="304">
        <f t="shared" si="173"/>
        <v>0</v>
      </c>
      <c r="J776" s="614" t="e">
        <f t="shared" si="174"/>
        <v>#DIV/0!</v>
      </c>
      <c r="K776" s="2"/>
      <c r="L776" s="2"/>
      <c r="M776" s="2"/>
      <c r="N776" s="2"/>
      <c r="O776" s="2"/>
      <c r="P776" s="2"/>
      <c r="Q776" s="2"/>
      <c r="R776" s="2"/>
      <c r="S776" s="2"/>
      <c r="T776" s="2"/>
      <c r="U776" s="2"/>
      <c r="V776" s="2"/>
      <c r="W776" s="2"/>
      <c r="X776" s="2"/>
    </row>
    <row r="777" spans="1:24" ht="12.75" outlineLevel="1" x14ac:dyDescent="0.2">
      <c r="A777" s="604" t="s">
        <v>2605</v>
      </c>
      <c r="B777" s="435" t="s">
        <v>118</v>
      </c>
      <c r="C777" s="450" t="s">
        <v>2587</v>
      </c>
      <c r="D777" s="601" t="s">
        <v>2599</v>
      </c>
      <c r="E777" s="452" t="s">
        <v>128</v>
      </c>
      <c r="F777" s="438">
        <v>12</v>
      </c>
      <c r="G777" s="706"/>
      <c r="H777" s="304">
        <f t="shared" si="175"/>
        <v>0</v>
      </c>
      <c r="I777" s="304">
        <f t="shared" si="173"/>
        <v>0</v>
      </c>
      <c r="J777" s="614" t="e">
        <f t="shared" si="174"/>
        <v>#DIV/0!</v>
      </c>
      <c r="K777" s="2"/>
      <c r="L777" s="2"/>
      <c r="M777" s="2"/>
      <c r="N777" s="2"/>
      <c r="O777" s="2"/>
      <c r="P777" s="2"/>
      <c r="Q777" s="2"/>
      <c r="R777" s="2"/>
      <c r="S777" s="2"/>
      <c r="T777" s="2"/>
      <c r="U777" s="2"/>
      <c r="V777" s="2"/>
      <c r="W777" s="2"/>
      <c r="X777" s="2"/>
    </row>
    <row r="778" spans="1:24" ht="13.5" outlineLevel="1" thickBot="1" x14ac:dyDescent="0.25">
      <c r="A778" s="610" t="s">
        <v>2606</v>
      </c>
      <c r="B778" s="659" t="s">
        <v>2572</v>
      </c>
      <c r="C778" s="643" t="s">
        <v>2588</v>
      </c>
      <c r="D778" s="660" t="s">
        <v>2600</v>
      </c>
      <c r="E778" s="661" t="s">
        <v>128</v>
      </c>
      <c r="F778" s="552">
        <v>5</v>
      </c>
      <c r="G778" s="707"/>
      <c r="H778" s="304">
        <f t="shared" si="175"/>
        <v>0</v>
      </c>
      <c r="I778" s="304">
        <f t="shared" si="173"/>
        <v>0</v>
      </c>
      <c r="J778" s="614" t="e">
        <f t="shared" si="174"/>
        <v>#DIV/0!</v>
      </c>
      <c r="K778" s="2"/>
      <c r="L778" s="2"/>
      <c r="M778" s="2"/>
      <c r="N778" s="2"/>
      <c r="O778" s="2"/>
      <c r="P778" s="2"/>
      <c r="Q778" s="2"/>
      <c r="R778" s="2"/>
      <c r="S778" s="2"/>
      <c r="T778" s="2"/>
      <c r="U778" s="2"/>
      <c r="V778" s="2"/>
      <c r="W778" s="2"/>
      <c r="X778" s="2"/>
    </row>
    <row r="779" spans="1:24" s="24" customFormat="1" ht="18.75" thickBot="1" x14ac:dyDescent="0.3">
      <c r="A779" s="662" t="s">
        <v>899</v>
      </c>
      <c r="B779" s="662"/>
      <c r="C779" s="662"/>
      <c r="D779" s="663"/>
      <c r="E779" s="664"/>
      <c r="F779" s="665"/>
      <c r="G779" s="666">
        <f>SUM(E758,E742,E725,E721,E683,E667,E571,E539,E528,E492,E442,E419,E358,E333,E312,E296,E288,E269,E219,E199,E127,E52,E30,E15,E762,E766)</f>
        <v>0</v>
      </c>
      <c r="H779" s="667"/>
      <c r="I779" s="668"/>
      <c r="J779" s="669" t="e">
        <f>SUM(I15:I778)/G779</f>
        <v>#DIV/0!</v>
      </c>
      <c r="K779" s="23"/>
      <c r="L779" s="23"/>
      <c r="M779" s="23"/>
      <c r="N779" s="23"/>
      <c r="O779" s="23"/>
      <c r="P779" s="23"/>
      <c r="Q779" s="23"/>
      <c r="R779" s="23"/>
      <c r="S779" s="23"/>
      <c r="T779" s="23"/>
      <c r="U779" s="23"/>
      <c r="V779" s="23"/>
      <c r="W779" s="23"/>
      <c r="X779" s="23"/>
    </row>
    <row r="780" spans="1:24" s="24" customFormat="1" ht="18.75" thickBot="1" x14ac:dyDescent="0.3">
      <c r="A780" s="662"/>
      <c r="B780" s="662"/>
      <c r="C780" s="662"/>
      <c r="D780" s="663"/>
      <c r="E780" s="664" t="s">
        <v>124</v>
      </c>
      <c r="F780" s="708"/>
      <c r="G780" s="666"/>
      <c r="H780" s="667"/>
      <c r="I780" s="668"/>
      <c r="J780" s="669"/>
      <c r="K780" s="23"/>
      <c r="L780" s="23"/>
      <c r="M780" s="23"/>
      <c r="N780" s="23"/>
      <c r="O780" s="23"/>
      <c r="P780" s="23"/>
      <c r="Q780" s="23"/>
      <c r="R780" s="23"/>
      <c r="S780" s="23"/>
      <c r="T780" s="23"/>
      <c r="U780" s="23"/>
      <c r="V780" s="23"/>
      <c r="W780" s="23"/>
      <c r="X780" s="23"/>
    </row>
    <row r="781" spans="1:24" ht="35.25" customHeight="1" x14ac:dyDescent="0.2">
      <c r="A781" s="670" t="s">
        <v>111</v>
      </c>
      <c r="B781" s="670"/>
      <c r="C781" s="670"/>
      <c r="D781" s="670"/>
      <c r="E781" s="670"/>
      <c r="F781" s="670"/>
      <c r="G781" s="671"/>
      <c r="H781" s="671"/>
      <c r="I781" s="672"/>
      <c r="J781" s="673"/>
      <c r="K781" s="2"/>
      <c r="L781" s="2"/>
      <c r="M781" s="2"/>
      <c r="N781" s="2"/>
      <c r="O781" s="2"/>
      <c r="P781" s="2"/>
      <c r="Q781" s="2"/>
      <c r="R781" s="2"/>
      <c r="S781" s="2"/>
      <c r="T781" s="2"/>
      <c r="U781" s="2"/>
      <c r="V781" s="2"/>
      <c r="W781" s="2"/>
      <c r="X781" s="2"/>
    </row>
    <row r="782" spans="1:24" ht="12.75" customHeight="1" x14ac:dyDescent="0.2">
      <c r="A782" s="26"/>
      <c r="B782" s="26"/>
      <c r="C782" s="27"/>
      <c r="K782" s="2"/>
      <c r="L782" s="2"/>
      <c r="M782" s="2"/>
      <c r="N782" s="2"/>
      <c r="O782" s="2"/>
      <c r="P782" s="2"/>
      <c r="Q782" s="2"/>
      <c r="R782" s="2"/>
      <c r="S782" s="2"/>
      <c r="T782" s="2"/>
      <c r="U782" s="2"/>
      <c r="V782" s="2"/>
      <c r="W782" s="2"/>
      <c r="X782" s="2"/>
    </row>
    <row r="783" spans="1:24" ht="12.75" customHeight="1" x14ac:dyDescent="0.2">
      <c r="A783" s="26"/>
      <c r="B783" s="26"/>
      <c r="C783" s="26"/>
      <c r="D783" s="26"/>
      <c r="E783" s="26"/>
      <c r="F783" s="26"/>
      <c r="G783" s="26"/>
      <c r="H783" s="26"/>
      <c r="I783" s="26"/>
      <c r="J783" s="26"/>
      <c r="K783" s="2"/>
      <c r="L783" s="2"/>
      <c r="M783" s="2"/>
      <c r="N783" s="2"/>
      <c r="O783" s="2"/>
      <c r="P783" s="2"/>
      <c r="Q783" s="2"/>
      <c r="R783" s="2"/>
      <c r="S783" s="2"/>
      <c r="T783" s="2"/>
      <c r="U783" s="2"/>
      <c r="V783" s="2"/>
      <c r="W783" s="2"/>
      <c r="X783" s="2"/>
    </row>
    <row r="784" spans="1:24" ht="12.75" customHeight="1" x14ac:dyDescent="0.2">
      <c r="A784" s="26"/>
      <c r="B784" s="27"/>
      <c r="C784" s="135"/>
      <c r="E784" s="25"/>
      <c r="F784" s="164"/>
      <c r="G784" s="164"/>
      <c r="H784" s="164"/>
      <c r="I784" s="164"/>
      <c r="J784" s="26"/>
      <c r="K784" s="2"/>
      <c r="L784" s="2"/>
      <c r="M784" s="2"/>
      <c r="N784" s="2"/>
      <c r="O784" s="2"/>
      <c r="P784" s="2"/>
      <c r="Q784" s="2"/>
      <c r="R784" s="2"/>
      <c r="S784" s="2"/>
      <c r="T784" s="2"/>
      <c r="U784" s="2"/>
      <c r="V784" s="2"/>
      <c r="W784" s="2"/>
      <c r="X784" s="2"/>
    </row>
    <row r="785" spans="1:24" ht="12.75" customHeight="1" x14ac:dyDescent="0.2">
      <c r="A785" s="26"/>
      <c r="B785" s="27"/>
      <c r="C785" s="135"/>
      <c r="E785" s="25"/>
      <c r="F785" s="25"/>
      <c r="G785" s="134"/>
      <c r="H785" s="134"/>
      <c r="I785" s="137"/>
      <c r="J785" s="26"/>
      <c r="K785" s="2"/>
      <c r="L785" s="2"/>
      <c r="M785" s="2"/>
      <c r="N785" s="2"/>
      <c r="O785" s="2"/>
      <c r="P785" s="2"/>
      <c r="Q785" s="2"/>
      <c r="R785" s="2"/>
      <c r="S785" s="2"/>
      <c r="T785" s="2"/>
      <c r="U785" s="2"/>
      <c r="V785" s="2"/>
      <c r="W785" s="2"/>
      <c r="X785" s="2"/>
    </row>
    <row r="786" spans="1:24" ht="12.75" customHeight="1" x14ac:dyDescent="0.2">
      <c r="A786" s="26"/>
      <c r="B786" s="27"/>
      <c r="G786" s="28"/>
      <c r="H786" s="28"/>
      <c r="I786" s="138"/>
      <c r="J786" s="26"/>
      <c r="K786" s="2"/>
      <c r="L786" s="2"/>
      <c r="M786" s="2"/>
      <c r="N786" s="2"/>
      <c r="O786" s="2"/>
      <c r="P786" s="2"/>
      <c r="Q786" s="2"/>
      <c r="R786" s="2"/>
      <c r="S786" s="2"/>
      <c r="T786" s="2"/>
      <c r="U786" s="2"/>
      <c r="V786" s="2"/>
      <c r="W786" s="2"/>
      <c r="X786" s="2"/>
    </row>
    <row r="787" spans="1:24" ht="12.75" customHeight="1" x14ac:dyDescent="0.2">
      <c r="A787" s="26"/>
      <c r="B787" s="27"/>
      <c r="G787" s="28"/>
      <c r="H787" s="28"/>
      <c r="I787" s="138"/>
      <c r="J787" s="26"/>
      <c r="K787" s="2"/>
      <c r="L787" s="2"/>
      <c r="M787" s="2"/>
      <c r="N787" s="2"/>
      <c r="O787" s="2"/>
      <c r="P787" s="2"/>
      <c r="Q787" s="2"/>
      <c r="R787" s="2"/>
      <c r="S787" s="2"/>
      <c r="T787" s="2"/>
      <c r="U787" s="2"/>
      <c r="V787" s="2"/>
      <c r="W787" s="2"/>
      <c r="X787" s="2"/>
    </row>
    <row r="788" spans="1:24" ht="12.75" customHeight="1" x14ac:dyDescent="0.2">
      <c r="A788" s="26"/>
      <c r="B788" s="3"/>
      <c r="G788" s="28"/>
      <c r="H788" s="28"/>
      <c r="I788" s="138"/>
      <c r="J788" s="26"/>
      <c r="K788" s="2"/>
      <c r="L788" s="2"/>
      <c r="M788" s="2"/>
      <c r="N788" s="2"/>
      <c r="O788" s="2"/>
      <c r="P788" s="2"/>
      <c r="Q788" s="2"/>
      <c r="R788" s="2"/>
      <c r="S788" s="2"/>
      <c r="T788" s="2"/>
      <c r="U788" s="2"/>
      <c r="V788" s="2"/>
      <c r="W788" s="2"/>
      <c r="X788" s="2"/>
    </row>
    <row r="789" spans="1:24" ht="12.75" customHeight="1" x14ac:dyDescent="0.2">
      <c r="A789" s="26"/>
      <c r="B789" s="3"/>
      <c r="C789" s="126"/>
      <c r="D789" s="139"/>
      <c r="E789" s="139"/>
      <c r="F789" s="139"/>
      <c r="G789" s="139"/>
      <c r="H789" s="139"/>
      <c r="I789" s="138"/>
      <c r="J789" s="26"/>
      <c r="K789" s="2"/>
      <c r="L789" s="2"/>
      <c r="M789" s="2"/>
      <c r="N789" s="2"/>
      <c r="O789" s="2"/>
      <c r="P789" s="2"/>
      <c r="Q789" s="2"/>
      <c r="R789" s="2"/>
      <c r="S789" s="2"/>
      <c r="T789" s="2"/>
      <c r="U789" s="2"/>
      <c r="V789" s="2"/>
      <c r="W789" s="2"/>
      <c r="X789" s="2"/>
    </row>
    <row r="790" spans="1:24" ht="12.75" customHeight="1" x14ac:dyDescent="0.2">
      <c r="A790" s="26"/>
      <c r="B790" s="3"/>
      <c r="C790" s="136"/>
      <c r="D790" s="140"/>
      <c r="E790" s="140"/>
      <c r="F790" s="141"/>
      <c r="G790" s="140"/>
      <c r="H790" s="140"/>
      <c r="I790" s="142"/>
      <c r="J790" s="26"/>
      <c r="K790" s="2"/>
      <c r="L790" s="2"/>
      <c r="M790" s="2"/>
      <c r="N790" s="2"/>
      <c r="O790" s="2"/>
      <c r="P790" s="2"/>
      <c r="Q790" s="2"/>
      <c r="R790" s="2"/>
      <c r="S790" s="2"/>
      <c r="T790" s="2"/>
      <c r="U790" s="2"/>
      <c r="V790" s="2"/>
      <c r="W790" s="2"/>
      <c r="X790" s="2"/>
    </row>
    <row r="791" spans="1:24" ht="12.75" customHeight="1" x14ac:dyDescent="0.2">
      <c r="A791" s="26"/>
      <c r="B791" s="3"/>
      <c r="C791" s="135"/>
      <c r="D791" s="140"/>
      <c r="E791" s="140"/>
      <c r="F791" s="141"/>
      <c r="G791" s="140"/>
      <c r="H791" s="140"/>
      <c r="I791" s="142"/>
      <c r="J791" s="26"/>
      <c r="K791" s="2"/>
      <c r="L791" s="2"/>
      <c r="M791" s="2"/>
      <c r="N791" s="2"/>
      <c r="O791" s="2"/>
      <c r="P791" s="2"/>
      <c r="Q791" s="2"/>
      <c r="R791" s="2"/>
      <c r="S791" s="2"/>
      <c r="T791" s="2"/>
      <c r="U791" s="2"/>
      <c r="V791" s="2"/>
      <c r="W791" s="2"/>
      <c r="X791" s="2"/>
    </row>
    <row r="792" spans="1:24" ht="12.75" customHeight="1" x14ac:dyDescent="0.2">
      <c r="A792" s="26"/>
      <c r="I792" s="142"/>
      <c r="J792" s="26"/>
      <c r="K792" s="2"/>
      <c r="L792" s="2"/>
      <c r="M792" s="2"/>
      <c r="N792" s="2"/>
      <c r="O792" s="2"/>
      <c r="P792" s="2"/>
      <c r="Q792" s="2"/>
      <c r="R792" s="2"/>
      <c r="S792" s="2"/>
      <c r="T792" s="2"/>
      <c r="U792" s="2"/>
      <c r="V792" s="2"/>
      <c r="W792" s="2"/>
      <c r="X792" s="2"/>
    </row>
    <row r="793" spans="1:24" ht="12.75" customHeight="1" x14ac:dyDescent="0.2">
      <c r="A793" s="26"/>
      <c r="I793" s="142"/>
      <c r="J793" s="26"/>
      <c r="K793" s="2"/>
      <c r="L793" s="2"/>
      <c r="M793" s="2"/>
      <c r="N793" s="2"/>
      <c r="O793" s="2"/>
      <c r="P793" s="2"/>
      <c r="Q793" s="2"/>
      <c r="R793" s="2"/>
      <c r="S793" s="2"/>
      <c r="T793" s="2"/>
      <c r="U793" s="2"/>
      <c r="V793" s="2"/>
      <c r="W793" s="2"/>
      <c r="X793" s="2"/>
    </row>
    <row r="794" spans="1:24" ht="12.75" customHeight="1" x14ac:dyDescent="0.2">
      <c r="A794" s="26"/>
      <c r="B794" s="3"/>
      <c r="C794" s="143"/>
      <c r="D794" s="144"/>
      <c r="E794" s="144"/>
      <c r="F794" s="143"/>
      <c r="G794" s="145"/>
      <c r="H794" s="145"/>
      <c r="I794" s="142"/>
      <c r="J794" s="26"/>
      <c r="K794" s="2"/>
      <c r="L794" s="2"/>
      <c r="M794" s="2"/>
      <c r="N794" s="2"/>
      <c r="O794" s="2"/>
      <c r="P794" s="2"/>
      <c r="Q794" s="2"/>
      <c r="R794" s="2"/>
      <c r="S794" s="2"/>
      <c r="T794" s="2"/>
      <c r="U794" s="2"/>
      <c r="V794" s="2"/>
      <c r="W794" s="2"/>
      <c r="X794" s="2"/>
    </row>
    <row r="795" spans="1:24" ht="12.75" customHeight="1" x14ac:dyDescent="0.2">
      <c r="A795" s="26"/>
      <c r="B795" s="26"/>
      <c r="C795" s="26"/>
      <c r="D795" s="26"/>
      <c r="E795" s="26"/>
      <c r="F795" s="26"/>
      <c r="G795" s="159"/>
      <c r="H795" s="26"/>
      <c r="I795" s="26"/>
      <c r="J795" s="26"/>
      <c r="K795" s="2"/>
      <c r="L795" s="2"/>
      <c r="M795" s="2"/>
      <c r="N795" s="2"/>
      <c r="O795" s="2"/>
      <c r="P795" s="2"/>
      <c r="Q795" s="2"/>
      <c r="R795" s="2"/>
      <c r="S795" s="2"/>
      <c r="T795" s="2"/>
      <c r="U795" s="2"/>
      <c r="V795" s="2"/>
      <c r="W795" s="2"/>
      <c r="X795" s="2"/>
    </row>
    <row r="796" spans="1:24" ht="12.75" customHeight="1" x14ac:dyDescent="0.2">
      <c r="A796" s="26"/>
      <c r="B796" s="26"/>
      <c r="C796" s="26"/>
      <c r="D796" s="26"/>
      <c r="E796" s="26"/>
      <c r="F796" s="146"/>
      <c r="G796" s="146"/>
      <c r="H796" s="26"/>
      <c r="I796" s="26"/>
      <c r="J796" s="26"/>
      <c r="K796" s="2"/>
      <c r="L796" s="2"/>
      <c r="M796" s="2"/>
      <c r="N796" s="2"/>
      <c r="O796" s="2"/>
      <c r="P796" s="2"/>
      <c r="Q796" s="2"/>
      <c r="R796" s="2"/>
      <c r="S796" s="2"/>
      <c r="T796" s="2"/>
      <c r="U796" s="2"/>
      <c r="V796" s="2"/>
      <c r="W796" s="2"/>
      <c r="X796" s="2"/>
    </row>
    <row r="797" spans="1:24" ht="12.75" customHeight="1" x14ac:dyDescent="0.2">
      <c r="A797" s="3"/>
      <c r="B797" s="3"/>
      <c r="C797" s="3"/>
      <c r="D797" s="4"/>
      <c r="E797" s="3"/>
      <c r="F797" s="31"/>
      <c r="G797" s="31"/>
      <c r="H797" s="31"/>
      <c r="I797" s="31"/>
      <c r="J797" s="30"/>
      <c r="K797" s="2"/>
      <c r="L797" s="2"/>
      <c r="M797" s="2"/>
      <c r="N797" s="2"/>
      <c r="O797" s="2"/>
      <c r="P797" s="2"/>
      <c r="Q797" s="2"/>
      <c r="R797" s="2"/>
      <c r="S797" s="2"/>
      <c r="T797" s="2"/>
      <c r="U797" s="2"/>
      <c r="V797" s="2"/>
      <c r="W797" s="2"/>
      <c r="X797" s="2"/>
    </row>
    <row r="798" spans="1:24" ht="12.75" customHeight="1" x14ac:dyDescent="0.2">
      <c r="A798" s="3"/>
      <c r="B798" s="3"/>
      <c r="C798" s="3"/>
      <c r="D798" s="4"/>
      <c r="E798" s="3"/>
      <c r="F798" s="31"/>
      <c r="G798" s="31"/>
      <c r="H798" s="31"/>
      <c r="I798" s="31"/>
      <c r="J798" s="30"/>
      <c r="K798" s="2"/>
      <c r="L798" s="2"/>
      <c r="M798" s="2"/>
      <c r="N798" s="2"/>
      <c r="O798" s="2"/>
      <c r="P798" s="2"/>
      <c r="Q798" s="2"/>
      <c r="R798" s="2"/>
      <c r="S798" s="2"/>
      <c r="T798" s="2"/>
      <c r="U798" s="2"/>
      <c r="V798" s="2"/>
      <c r="W798" s="2"/>
      <c r="X798" s="2"/>
    </row>
    <row r="799" spans="1:24" ht="12.75" customHeight="1" x14ac:dyDescent="0.2">
      <c r="A799" s="3"/>
      <c r="B799" s="3"/>
      <c r="C799" s="3"/>
      <c r="D799" s="4"/>
      <c r="E799" s="3"/>
      <c r="F799" s="31"/>
      <c r="G799" s="31"/>
      <c r="H799" s="31"/>
      <c r="I799" s="31"/>
      <c r="J799" s="30"/>
      <c r="K799" s="2"/>
      <c r="L799" s="2"/>
      <c r="M799" s="2"/>
      <c r="N799" s="2"/>
      <c r="O799" s="2"/>
      <c r="P799" s="2"/>
      <c r="Q799" s="2"/>
      <c r="R799" s="2"/>
      <c r="S799" s="2"/>
      <c r="T799" s="2"/>
      <c r="U799" s="2"/>
      <c r="V799" s="2"/>
      <c r="W799" s="2"/>
      <c r="X799" s="2"/>
    </row>
    <row r="800" spans="1:24" ht="12.75" customHeight="1" x14ac:dyDescent="0.2">
      <c r="A800" s="3"/>
      <c r="B800" s="3"/>
      <c r="C800" s="3"/>
      <c r="D800" s="4"/>
      <c r="E800" s="3"/>
      <c r="F800" s="31"/>
      <c r="G800" s="31"/>
      <c r="H800" s="31"/>
      <c r="I800" s="31"/>
      <c r="J800" s="30"/>
      <c r="K800" s="2"/>
      <c r="L800" s="2"/>
      <c r="M800" s="2"/>
      <c r="N800" s="2"/>
      <c r="O800" s="2"/>
      <c r="P800" s="2"/>
      <c r="Q800" s="2"/>
      <c r="R800" s="2"/>
      <c r="S800" s="2"/>
      <c r="T800" s="2"/>
      <c r="U800" s="2"/>
      <c r="V800" s="2"/>
      <c r="W800" s="2"/>
      <c r="X800" s="2"/>
    </row>
    <row r="801" spans="1:24" ht="12.75" customHeight="1" x14ac:dyDescent="0.2">
      <c r="A801" s="3"/>
      <c r="B801" s="3"/>
      <c r="C801" s="3"/>
      <c r="D801" s="4"/>
      <c r="E801" s="3"/>
      <c r="F801" s="31"/>
      <c r="G801" s="31"/>
      <c r="H801" s="31"/>
      <c r="I801" s="31"/>
      <c r="J801" s="30"/>
      <c r="K801" s="2"/>
      <c r="L801" s="2"/>
      <c r="M801" s="2"/>
      <c r="N801" s="2"/>
      <c r="O801" s="2"/>
      <c r="P801" s="2"/>
      <c r="Q801" s="2"/>
      <c r="R801" s="2"/>
      <c r="S801" s="2"/>
      <c r="T801" s="2"/>
      <c r="U801" s="2"/>
      <c r="V801" s="2"/>
      <c r="W801" s="2"/>
      <c r="X801" s="2"/>
    </row>
    <row r="802" spans="1:24" ht="12.75" customHeight="1" x14ac:dyDescent="0.2">
      <c r="A802" s="3"/>
      <c r="B802" s="3"/>
      <c r="C802" s="3"/>
      <c r="D802" s="4"/>
      <c r="E802" s="3"/>
      <c r="F802" s="31"/>
      <c r="G802" s="31"/>
      <c r="H802" s="31"/>
      <c r="I802" s="31"/>
      <c r="J802" s="30"/>
      <c r="K802" s="2"/>
      <c r="L802" s="2"/>
      <c r="M802" s="2"/>
      <c r="N802" s="2"/>
      <c r="O802" s="2"/>
      <c r="P802" s="2"/>
      <c r="Q802" s="2"/>
      <c r="R802" s="2"/>
      <c r="S802" s="2"/>
      <c r="T802" s="2"/>
      <c r="U802" s="2"/>
      <c r="V802" s="2"/>
      <c r="W802" s="2"/>
      <c r="X802" s="2"/>
    </row>
    <row r="803" spans="1:24" ht="12.75" customHeight="1" x14ac:dyDescent="0.2">
      <c r="A803" s="3"/>
      <c r="B803" s="3"/>
      <c r="C803" s="3"/>
      <c r="D803" s="4"/>
      <c r="E803" s="3"/>
      <c r="F803" s="31"/>
      <c r="G803" s="31"/>
      <c r="H803" s="31"/>
      <c r="I803" s="31"/>
      <c r="J803" s="30"/>
      <c r="K803" s="2"/>
      <c r="L803" s="2"/>
      <c r="M803" s="2"/>
      <c r="N803" s="2"/>
      <c r="O803" s="2"/>
      <c r="P803" s="2"/>
      <c r="Q803" s="2"/>
      <c r="R803" s="2"/>
      <c r="S803" s="2"/>
      <c r="T803" s="2"/>
      <c r="U803" s="2"/>
      <c r="V803" s="2"/>
      <c r="W803" s="2"/>
      <c r="X803" s="2"/>
    </row>
    <row r="804" spans="1:24" ht="12.75" customHeight="1" x14ac:dyDescent="0.2">
      <c r="A804" s="3"/>
      <c r="B804" s="3"/>
      <c r="C804" s="3"/>
      <c r="D804" s="4"/>
      <c r="E804" s="3"/>
      <c r="F804" s="31"/>
      <c r="G804" s="31"/>
      <c r="H804" s="31"/>
      <c r="I804" s="31"/>
      <c r="J804" s="30"/>
      <c r="K804" s="2"/>
      <c r="L804" s="2"/>
      <c r="M804" s="2"/>
      <c r="N804" s="2"/>
      <c r="O804" s="2"/>
      <c r="P804" s="2"/>
      <c r="Q804" s="2"/>
      <c r="R804" s="2"/>
      <c r="S804" s="2"/>
      <c r="T804" s="2"/>
      <c r="U804" s="2"/>
      <c r="V804" s="2"/>
      <c r="W804" s="2"/>
      <c r="X804" s="2"/>
    </row>
    <row r="805" spans="1:24" ht="12.75" customHeight="1" x14ac:dyDescent="0.2">
      <c r="A805" s="3"/>
      <c r="B805" s="3"/>
      <c r="C805" s="3"/>
      <c r="D805" s="4"/>
      <c r="E805" s="3"/>
      <c r="F805" s="31"/>
      <c r="G805" s="31"/>
      <c r="H805" s="31"/>
      <c r="I805" s="31"/>
      <c r="J805" s="30"/>
      <c r="K805" s="2"/>
      <c r="L805" s="2"/>
      <c r="M805" s="2"/>
      <c r="N805" s="2"/>
      <c r="O805" s="2"/>
      <c r="P805" s="2"/>
      <c r="Q805" s="2"/>
      <c r="R805" s="2"/>
      <c r="S805" s="2"/>
      <c r="T805" s="2"/>
      <c r="U805" s="2"/>
      <c r="V805" s="2"/>
      <c r="W805" s="2"/>
      <c r="X805" s="2"/>
    </row>
    <row r="806" spans="1:24" ht="12.75" customHeight="1" x14ac:dyDescent="0.2">
      <c r="A806" s="3"/>
      <c r="B806" s="3"/>
      <c r="C806" s="3"/>
      <c r="D806" s="4"/>
      <c r="E806" s="3"/>
      <c r="F806" s="31"/>
      <c r="G806" s="31"/>
      <c r="H806" s="31"/>
      <c r="I806" s="31"/>
      <c r="J806" s="30"/>
      <c r="K806" s="2"/>
      <c r="L806" s="2"/>
      <c r="M806" s="2"/>
      <c r="N806" s="2"/>
      <c r="O806" s="2"/>
      <c r="P806" s="2"/>
      <c r="Q806" s="2"/>
      <c r="R806" s="2"/>
      <c r="S806" s="2"/>
      <c r="T806" s="2"/>
      <c r="U806" s="2"/>
      <c r="V806" s="2"/>
      <c r="W806" s="2"/>
      <c r="X806" s="2"/>
    </row>
    <row r="807" spans="1:24" ht="12.75" customHeight="1" x14ac:dyDescent="0.2">
      <c r="A807" s="3"/>
      <c r="B807" s="3"/>
      <c r="C807" s="3"/>
      <c r="D807" s="4"/>
      <c r="E807" s="3"/>
      <c r="F807" s="31"/>
      <c r="G807" s="31"/>
      <c r="H807" s="31"/>
      <c r="I807" s="31"/>
      <c r="J807" s="30"/>
      <c r="K807" s="2"/>
      <c r="L807" s="2"/>
      <c r="M807" s="2"/>
      <c r="N807" s="2"/>
      <c r="O807" s="2"/>
      <c r="P807" s="2"/>
      <c r="Q807" s="2"/>
      <c r="R807" s="2"/>
      <c r="S807" s="2"/>
      <c r="T807" s="2"/>
      <c r="U807" s="2"/>
      <c r="V807" s="2"/>
      <c r="W807" s="2"/>
      <c r="X807" s="2"/>
    </row>
    <row r="808" spans="1:24" ht="12.75" customHeight="1" x14ac:dyDescent="0.2">
      <c r="A808" s="3"/>
      <c r="B808" s="3"/>
      <c r="C808" s="3"/>
      <c r="D808" s="4"/>
      <c r="E808" s="3"/>
      <c r="F808" s="31"/>
      <c r="G808" s="31"/>
      <c r="H808" s="31"/>
      <c r="I808" s="31"/>
      <c r="J808" s="30"/>
      <c r="K808" s="2"/>
      <c r="L808" s="2"/>
      <c r="M808" s="2"/>
      <c r="N808" s="2"/>
      <c r="O808" s="2"/>
      <c r="P808" s="2"/>
      <c r="Q808" s="2"/>
      <c r="R808" s="2"/>
      <c r="S808" s="2"/>
      <c r="T808" s="2"/>
      <c r="U808" s="2"/>
      <c r="V808" s="2"/>
      <c r="W808" s="2"/>
      <c r="X808" s="2"/>
    </row>
    <row r="809" spans="1:24" ht="12.75" customHeight="1" x14ac:dyDescent="0.2">
      <c r="A809" s="3"/>
      <c r="B809" s="3"/>
      <c r="C809" s="3"/>
      <c r="D809" s="4"/>
      <c r="E809" s="3"/>
      <c r="F809" s="31"/>
      <c r="G809" s="31"/>
      <c r="H809" s="31"/>
      <c r="I809" s="31"/>
      <c r="J809" s="30"/>
      <c r="K809" s="2"/>
      <c r="L809" s="2"/>
      <c r="M809" s="2"/>
      <c r="N809" s="2"/>
      <c r="O809" s="2"/>
      <c r="P809" s="2"/>
      <c r="Q809" s="2"/>
      <c r="R809" s="2"/>
      <c r="S809" s="2"/>
      <c r="T809" s="2"/>
      <c r="U809" s="2"/>
      <c r="V809" s="2"/>
      <c r="W809" s="2"/>
      <c r="X809" s="2"/>
    </row>
    <row r="810" spans="1:24" ht="12.75" customHeight="1" x14ac:dyDescent="0.2">
      <c r="A810" s="3"/>
      <c r="B810" s="3"/>
      <c r="C810" s="3"/>
      <c r="D810" s="4"/>
      <c r="E810" s="3"/>
      <c r="F810" s="31"/>
      <c r="G810" s="31"/>
      <c r="H810" s="31"/>
      <c r="I810" s="31"/>
      <c r="J810" s="30"/>
      <c r="K810" s="2"/>
      <c r="L810" s="2"/>
      <c r="M810" s="2"/>
      <c r="N810" s="2"/>
      <c r="O810" s="2"/>
      <c r="P810" s="2"/>
      <c r="Q810" s="2"/>
      <c r="R810" s="2"/>
      <c r="S810" s="2"/>
      <c r="T810" s="2"/>
      <c r="U810" s="2"/>
      <c r="V810" s="2"/>
      <c r="W810" s="2"/>
      <c r="X810" s="2"/>
    </row>
    <row r="811" spans="1:24" ht="12.75" customHeight="1" x14ac:dyDescent="0.2">
      <c r="A811" s="3"/>
      <c r="B811" s="3"/>
      <c r="C811" s="3"/>
      <c r="D811" s="4"/>
      <c r="E811" s="3"/>
      <c r="F811" s="31"/>
      <c r="G811" s="31"/>
      <c r="H811" s="31"/>
      <c r="I811" s="31"/>
      <c r="J811" s="30"/>
      <c r="K811" s="2"/>
      <c r="L811" s="2"/>
      <c r="M811" s="2"/>
      <c r="N811" s="2"/>
      <c r="O811" s="2"/>
      <c r="P811" s="2"/>
      <c r="Q811" s="2"/>
      <c r="R811" s="2"/>
      <c r="S811" s="2"/>
      <c r="T811" s="2"/>
      <c r="U811" s="2"/>
      <c r="V811" s="2"/>
      <c r="W811" s="2"/>
      <c r="X811" s="2"/>
    </row>
    <row r="812" spans="1:24" ht="12.75" customHeight="1" x14ac:dyDescent="0.2">
      <c r="A812" s="3"/>
      <c r="B812" s="3"/>
      <c r="C812" s="3"/>
      <c r="D812" s="4"/>
      <c r="E812" s="3"/>
      <c r="F812" s="31"/>
      <c r="G812" s="31"/>
      <c r="H812" s="31"/>
      <c r="I812" s="31"/>
      <c r="J812" s="30"/>
      <c r="K812" s="2"/>
      <c r="L812" s="2"/>
      <c r="M812" s="2"/>
      <c r="N812" s="2"/>
      <c r="O812" s="2"/>
      <c r="P812" s="2"/>
      <c r="Q812" s="2"/>
      <c r="R812" s="2"/>
      <c r="S812" s="2"/>
      <c r="T812" s="2"/>
      <c r="U812" s="2"/>
      <c r="V812" s="2"/>
      <c r="W812" s="2"/>
      <c r="X812" s="2"/>
    </row>
    <row r="813" spans="1:24" ht="12.75" customHeight="1" x14ac:dyDescent="0.2">
      <c r="A813" s="3"/>
      <c r="B813" s="3"/>
      <c r="C813" s="4"/>
      <c r="D813" s="3"/>
      <c r="E813" s="31"/>
      <c r="F813" s="31"/>
      <c r="G813" s="32"/>
      <c r="H813" s="32"/>
      <c r="I813" s="31"/>
      <c r="J813" s="33"/>
      <c r="K813" s="2"/>
      <c r="L813" s="2"/>
      <c r="M813" s="2"/>
      <c r="N813" s="2"/>
      <c r="O813" s="2"/>
      <c r="P813" s="2"/>
      <c r="Q813" s="2"/>
      <c r="R813" s="2"/>
      <c r="S813" s="2"/>
      <c r="T813" s="2"/>
      <c r="U813" s="2"/>
      <c r="V813" s="2"/>
      <c r="W813" s="2"/>
      <c r="X813" s="2"/>
    </row>
    <row r="814" spans="1:24" ht="12.75" customHeight="1" x14ac:dyDescent="0.2">
      <c r="A814" s="3"/>
      <c r="B814" s="3"/>
      <c r="C814" s="4"/>
      <c r="D814" s="3"/>
      <c r="E814" s="31"/>
      <c r="F814" s="31"/>
      <c r="G814" s="32"/>
      <c r="H814" s="32"/>
      <c r="I814" s="31"/>
      <c r="J814" s="33"/>
      <c r="K814" s="2"/>
      <c r="L814" s="2"/>
      <c r="M814" s="2"/>
      <c r="N814" s="2"/>
      <c r="O814" s="2"/>
      <c r="P814" s="2"/>
      <c r="Q814" s="2"/>
      <c r="R814" s="2"/>
      <c r="S814" s="2"/>
      <c r="T814" s="2"/>
      <c r="U814" s="2"/>
      <c r="V814" s="2"/>
      <c r="W814" s="2"/>
      <c r="X814" s="2"/>
    </row>
    <row r="815" spans="1:24" ht="12.75" customHeight="1" x14ac:dyDescent="0.2">
      <c r="A815" s="3"/>
      <c r="B815" s="3"/>
      <c r="C815" s="4"/>
      <c r="D815" s="3"/>
      <c r="E815" s="31"/>
      <c r="F815" s="31"/>
      <c r="G815" s="32"/>
      <c r="H815" s="32"/>
      <c r="I815" s="31"/>
      <c r="J815" s="33"/>
      <c r="K815" s="2"/>
      <c r="L815" s="2"/>
      <c r="M815" s="2"/>
      <c r="N815" s="2"/>
      <c r="O815" s="2"/>
      <c r="P815" s="2"/>
      <c r="Q815" s="2"/>
      <c r="R815" s="2"/>
      <c r="S815" s="2"/>
      <c r="T815" s="2"/>
      <c r="U815" s="2"/>
      <c r="V815" s="2"/>
      <c r="W815" s="2"/>
      <c r="X815" s="2"/>
    </row>
    <row r="816" spans="1:24" ht="12.75" customHeight="1" x14ac:dyDescent="0.2">
      <c r="A816" s="3"/>
      <c r="B816" s="3"/>
      <c r="C816" s="4"/>
      <c r="D816" s="3"/>
      <c r="E816" s="31"/>
      <c r="F816" s="31"/>
      <c r="G816" s="32"/>
      <c r="H816" s="32"/>
      <c r="I816" s="31"/>
      <c r="J816" s="33"/>
      <c r="K816" s="2"/>
      <c r="L816" s="2"/>
      <c r="M816" s="2"/>
      <c r="N816" s="2"/>
      <c r="O816" s="2"/>
      <c r="P816" s="2"/>
      <c r="Q816" s="2"/>
      <c r="R816" s="2"/>
      <c r="S816" s="2"/>
      <c r="T816" s="2"/>
      <c r="U816" s="2"/>
      <c r="V816" s="2"/>
      <c r="W816" s="2"/>
      <c r="X816" s="2"/>
    </row>
    <row r="817" spans="1:24" ht="12.75" customHeight="1" x14ac:dyDescent="0.2">
      <c r="A817" s="3"/>
      <c r="B817" s="3"/>
      <c r="C817" s="4"/>
      <c r="D817" s="3"/>
      <c r="E817" s="31"/>
      <c r="F817" s="31"/>
      <c r="G817" s="32"/>
      <c r="H817" s="32"/>
      <c r="I817" s="31"/>
      <c r="J817" s="33"/>
      <c r="K817" s="2"/>
      <c r="L817" s="2"/>
      <c r="M817" s="2"/>
      <c r="N817" s="2"/>
      <c r="O817" s="2"/>
      <c r="P817" s="2"/>
      <c r="Q817" s="2"/>
      <c r="R817" s="2"/>
      <c r="S817" s="2"/>
      <c r="T817" s="2"/>
      <c r="U817" s="2"/>
      <c r="V817" s="2"/>
      <c r="W817" s="2"/>
      <c r="X817" s="2"/>
    </row>
    <row r="818" spans="1:24" ht="12.75" customHeight="1" x14ac:dyDescent="0.2">
      <c r="A818" s="3"/>
      <c r="B818" s="3"/>
      <c r="C818" s="4"/>
      <c r="D818" s="3"/>
      <c r="E818" s="31"/>
      <c r="F818" s="31"/>
      <c r="G818" s="32"/>
      <c r="H818" s="32"/>
      <c r="I818" s="31"/>
      <c r="J818" s="33"/>
      <c r="K818" s="2"/>
      <c r="L818" s="2"/>
      <c r="M818" s="2"/>
      <c r="N818" s="2"/>
      <c r="O818" s="2"/>
      <c r="P818" s="2"/>
      <c r="Q818" s="2"/>
      <c r="R818" s="2"/>
      <c r="S818" s="2"/>
      <c r="T818" s="2"/>
      <c r="U818" s="2"/>
      <c r="V818" s="2"/>
      <c r="W818" s="2"/>
      <c r="X818" s="2"/>
    </row>
    <row r="819" spans="1:24" ht="12.75" customHeight="1" x14ac:dyDescent="0.2">
      <c r="A819" s="3"/>
      <c r="B819" s="3"/>
      <c r="C819" s="4"/>
      <c r="D819" s="3"/>
      <c r="E819" s="31"/>
      <c r="F819" s="31"/>
      <c r="G819" s="32"/>
      <c r="H819" s="32"/>
      <c r="I819" s="31"/>
      <c r="J819" s="33"/>
      <c r="K819" s="2"/>
      <c r="L819" s="2"/>
      <c r="M819" s="2"/>
      <c r="N819" s="2"/>
      <c r="O819" s="2"/>
      <c r="P819" s="2"/>
      <c r="Q819" s="2"/>
      <c r="R819" s="2"/>
      <c r="S819" s="2"/>
      <c r="T819" s="2"/>
      <c r="U819" s="2"/>
      <c r="V819" s="2"/>
      <c r="W819" s="2"/>
      <c r="X819" s="2"/>
    </row>
    <row r="820" spans="1:24" ht="12.75" customHeight="1" x14ac:dyDescent="0.2">
      <c r="A820" s="3"/>
      <c r="B820" s="3"/>
      <c r="C820" s="4"/>
      <c r="D820" s="3"/>
      <c r="E820" s="31"/>
      <c r="F820" s="31"/>
      <c r="G820" s="32"/>
      <c r="H820" s="32"/>
      <c r="I820" s="31"/>
      <c r="J820" s="33"/>
      <c r="K820" s="2"/>
      <c r="L820" s="2"/>
      <c r="M820" s="2"/>
      <c r="N820" s="2"/>
      <c r="O820" s="2"/>
      <c r="P820" s="2"/>
      <c r="Q820" s="2"/>
      <c r="R820" s="2"/>
      <c r="S820" s="2"/>
      <c r="T820" s="2"/>
      <c r="U820" s="2"/>
      <c r="V820" s="2"/>
      <c r="W820" s="2"/>
      <c r="X820" s="2"/>
    </row>
    <row r="821" spans="1:24" ht="12.75" customHeight="1" x14ac:dyDescent="0.2">
      <c r="A821" s="3"/>
      <c r="B821" s="3"/>
      <c r="C821" s="4"/>
      <c r="D821" s="3"/>
      <c r="E821" s="31"/>
      <c r="F821" s="31"/>
      <c r="G821" s="32"/>
      <c r="H821" s="32"/>
      <c r="I821" s="31"/>
      <c r="J821" s="33"/>
      <c r="K821" s="2"/>
      <c r="L821" s="2"/>
      <c r="M821" s="2"/>
      <c r="N821" s="2"/>
      <c r="O821" s="2"/>
      <c r="P821" s="2"/>
      <c r="Q821" s="2"/>
      <c r="R821" s="2"/>
      <c r="S821" s="2"/>
      <c r="T821" s="2"/>
      <c r="U821" s="2"/>
      <c r="V821" s="2"/>
      <c r="W821" s="2"/>
      <c r="X821" s="2"/>
    </row>
    <row r="822" spans="1:24" ht="12.75" customHeight="1" x14ac:dyDescent="0.2">
      <c r="A822" s="3"/>
      <c r="B822" s="3"/>
      <c r="C822" s="4"/>
      <c r="D822" s="3"/>
      <c r="E822" s="31"/>
      <c r="F822" s="31"/>
      <c r="G822" s="32"/>
      <c r="H822" s="32"/>
      <c r="I822" s="31"/>
      <c r="J822" s="33"/>
      <c r="K822" s="2"/>
      <c r="L822" s="2"/>
      <c r="M822" s="2"/>
      <c r="N822" s="2"/>
      <c r="O822" s="2"/>
      <c r="P822" s="2"/>
      <c r="Q822" s="2"/>
      <c r="R822" s="2"/>
      <c r="S822" s="2"/>
      <c r="T822" s="2"/>
      <c r="U822" s="2"/>
      <c r="V822" s="2"/>
      <c r="W822" s="2"/>
      <c r="X822" s="2"/>
    </row>
    <row r="823" spans="1:24" ht="12.75" customHeight="1" x14ac:dyDescent="0.2">
      <c r="A823" s="3"/>
      <c r="B823" s="3"/>
      <c r="C823" s="4"/>
      <c r="D823" s="3"/>
      <c r="E823" s="31"/>
      <c r="F823" s="31"/>
      <c r="G823" s="32"/>
      <c r="H823" s="32"/>
      <c r="I823" s="31"/>
      <c r="J823" s="33"/>
      <c r="K823" s="2"/>
      <c r="L823" s="2"/>
      <c r="M823" s="2"/>
      <c r="N823" s="2"/>
      <c r="O823" s="2"/>
      <c r="P823" s="2"/>
      <c r="Q823" s="2"/>
      <c r="R823" s="2"/>
      <c r="S823" s="2"/>
      <c r="T823" s="2"/>
      <c r="U823" s="2"/>
      <c r="V823" s="2"/>
      <c r="W823" s="2"/>
      <c r="X823" s="2"/>
    </row>
    <row r="824" spans="1:24" ht="12.75" customHeight="1" x14ac:dyDescent="0.2">
      <c r="A824" s="3"/>
      <c r="B824" s="3"/>
      <c r="C824" s="4"/>
      <c r="D824" s="3"/>
      <c r="E824" s="31"/>
      <c r="F824" s="31"/>
      <c r="G824" s="32"/>
      <c r="H824" s="32"/>
      <c r="I824" s="31"/>
      <c r="J824" s="33"/>
      <c r="K824" s="2"/>
      <c r="L824" s="2"/>
      <c r="M824" s="2"/>
      <c r="N824" s="2"/>
      <c r="O824" s="2"/>
      <c r="P824" s="2"/>
      <c r="Q824" s="2"/>
      <c r="R824" s="2"/>
      <c r="S824" s="2"/>
      <c r="T824" s="2"/>
      <c r="U824" s="2"/>
      <c r="V824" s="2"/>
      <c r="W824" s="2"/>
      <c r="X824" s="2"/>
    </row>
    <row r="825" spans="1:24" ht="12.75" customHeight="1" x14ac:dyDescent="0.2">
      <c r="A825" s="3"/>
      <c r="B825" s="3"/>
      <c r="C825" s="4"/>
      <c r="D825" s="3"/>
      <c r="E825" s="31"/>
      <c r="F825" s="31"/>
      <c r="G825" s="32"/>
      <c r="H825" s="32"/>
      <c r="I825" s="31"/>
      <c r="J825" s="33"/>
      <c r="K825" s="2"/>
      <c r="L825" s="2"/>
      <c r="M825" s="2"/>
      <c r="N825" s="2"/>
      <c r="O825" s="2"/>
      <c r="P825" s="2"/>
      <c r="Q825" s="2"/>
      <c r="R825" s="2"/>
      <c r="S825" s="2"/>
      <c r="T825" s="2"/>
      <c r="U825" s="2"/>
      <c r="V825" s="2"/>
      <c r="W825" s="2"/>
      <c r="X825" s="2"/>
    </row>
    <row r="826" spans="1:24" ht="12.75" customHeight="1" x14ac:dyDescent="0.2">
      <c r="A826" s="3"/>
      <c r="B826" s="3"/>
      <c r="C826" s="3"/>
      <c r="D826" s="4"/>
      <c r="E826" s="3"/>
      <c r="F826" s="31"/>
      <c r="G826" s="31"/>
      <c r="H826" s="31"/>
      <c r="I826" s="31"/>
      <c r="J826" s="30"/>
      <c r="K826" s="2"/>
      <c r="L826" s="2"/>
      <c r="M826" s="2"/>
      <c r="N826" s="2"/>
      <c r="O826" s="2"/>
      <c r="P826" s="2"/>
      <c r="Q826" s="2"/>
      <c r="R826" s="2"/>
      <c r="S826" s="2"/>
      <c r="T826" s="2"/>
      <c r="U826" s="2"/>
      <c r="V826" s="2"/>
      <c r="W826" s="2"/>
      <c r="X826" s="2"/>
    </row>
    <row r="827" spans="1:24" ht="12.75" customHeight="1" x14ac:dyDescent="0.2">
      <c r="A827" s="3"/>
      <c r="B827" s="3"/>
      <c r="C827" s="3"/>
      <c r="D827" s="4"/>
      <c r="E827" s="3"/>
      <c r="F827" s="31"/>
      <c r="G827" s="31"/>
      <c r="H827" s="31"/>
      <c r="I827" s="31"/>
      <c r="J827" s="30"/>
      <c r="K827" s="2"/>
      <c r="L827" s="2"/>
      <c r="M827" s="2"/>
      <c r="N827" s="2"/>
      <c r="O827" s="2"/>
      <c r="P827" s="2"/>
      <c r="Q827" s="2"/>
      <c r="R827" s="2"/>
      <c r="S827" s="2"/>
      <c r="T827" s="2"/>
      <c r="U827" s="2"/>
      <c r="V827" s="2"/>
      <c r="W827" s="2"/>
      <c r="X827" s="2"/>
    </row>
    <row r="828" spans="1:24" ht="12.75" customHeight="1" x14ac:dyDescent="0.2">
      <c r="A828" s="3"/>
      <c r="B828" s="3"/>
      <c r="C828" s="3"/>
      <c r="D828" s="4"/>
      <c r="E828" s="3"/>
      <c r="F828" s="31"/>
      <c r="G828" s="31"/>
      <c r="H828" s="31"/>
      <c r="I828" s="31"/>
      <c r="J828" s="30"/>
      <c r="K828" s="2"/>
      <c r="L828" s="2"/>
      <c r="M828" s="2"/>
      <c r="N828" s="2"/>
      <c r="O828" s="2"/>
      <c r="P828" s="2"/>
      <c r="Q828" s="2"/>
      <c r="R828" s="2"/>
      <c r="S828" s="2"/>
      <c r="T828" s="2"/>
      <c r="U828" s="2"/>
      <c r="V828" s="2"/>
      <c r="W828" s="2"/>
      <c r="X828" s="2"/>
    </row>
    <row r="829" spans="1:24" ht="12.75" customHeight="1" x14ac:dyDescent="0.2">
      <c r="A829" s="3"/>
      <c r="B829" s="3"/>
      <c r="C829" s="3"/>
      <c r="D829" s="4"/>
      <c r="E829" s="3"/>
      <c r="F829" s="31"/>
      <c r="G829" s="31"/>
      <c r="H829" s="31"/>
      <c r="I829" s="31"/>
      <c r="J829" s="30"/>
      <c r="K829" s="2"/>
      <c r="L829" s="2"/>
      <c r="M829" s="2"/>
      <c r="N829" s="2"/>
      <c r="O829" s="2"/>
      <c r="P829" s="2"/>
      <c r="Q829" s="2"/>
      <c r="R829" s="2"/>
      <c r="S829" s="2"/>
      <c r="T829" s="2"/>
      <c r="U829" s="2"/>
      <c r="V829" s="2"/>
      <c r="W829" s="2"/>
      <c r="X829" s="2"/>
    </row>
    <row r="830" spans="1:24" ht="12.75" customHeight="1" x14ac:dyDescent="0.2">
      <c r="A830" s="3"/>
      <c r="B830" s="3"/>
      <c r="C830" s="3"/>
      <c r="D830" s="4"/>
      <c r="E830" s="3"/>
      <c r="F830" s="31"/>
      <c r="G830" s="31"/>
      <c r="H830" s="31"/>
      <c r="I830" s="31"/>
      <c r="J830" s="30"/>
      <c r="K830" s="2"/>
      <c r="L830" s="2"/>
      <c r="M830" s="2"/>
      <c r="N830" s="2"/>
      <c r="O830" s="2"/>
      <c r="P830" s="2"/>
      <c r="Q830" s="2"/>
      <c r="R830" s="2"/>
      <c r="S830" s="2"/>
      <c r="T830" s="2"/>
      <c r="U830" s="2"/>
      <c r="V830" s="2"/>
      <c r="W830" s="2"/>
      <c r="X830" s="2"/>
    </row>
    <row r="831" spans="1:24" ht="12.75" customHeight="1" x14ac:dyDescent="0.2">
      <c r="A831" s="3"/>
      <c r="B831" s="3"/>
      <c r="C831" s="3"/>
      <c r="D831" s="4"/>
      <c r="E831" s="3"/>
      <c r="F831" s="31"/>
      <c r="G831" s="31"/>
      <c r="H831" s="31"/>
      <c r="I831" s="31"/>
      <c r="J831" s="30"/>
      <c r="K831" s="2"/>
      <c r="L831" s="2"/>
      <c r="M831" s="2"/>
      <c r="N831" s="2"/>
      <c r="O831" s="2"/>
      <c r="P831" s="2"/>
      <c r="Q831" s="2"/>
      <c r="R831" s="2"/>
      <c r="S831" s="2"/>
      <c r="T831" s="2"/>
      <c r="U831" s="2"/>
      <c r="V831" s="2"/>
      <c r="W831" s="2"/>
      <c r="X831" s="2"/>
    </row>
    <row r="832" spans="1:24" ht="12.75" customHeight="1" x14ac:dyDescent="0.2">
      <c r="A832" s="3"/>
      <c r="B832" s="3"/>
      <c r="C832" s="3"/>
      <c r="D832" s="4"/>
      <c r="E832" s="3"/>
      <c r="F832" s="31"/>
      <c r="G832" s="31"/>
      <c r="H832" s="31"/>
      <c r="I832" s="31"/>
      <c r="J832" s="30"/>
      <c r="K832" s="2"/>
      <c r="L832" s="2"/>
      <c r="M832" s="2"/>
      <c r="N832" s="2"/>
      <c r="O832" s="2"/>
      <c r="P832" s="2"/>
      <c r="Q832" s="2"/>
      <c r="R832" s="2"/>
      <c r="S832" s="2"/>
      <c r="T832" s="2"/>
      <c r="U832" s="2"/>
      <c r="V832" s="2"/>
      <c r="W832" s="2"/>
      <c r="X832" s="2"/>
    </row>
    <row r="833" spans="1:24" ht="12.75" customHeight="1" x14ac:dyDescent="0.2">
      <c r="A833" s="3"/>
      <c r="B833" s="3"/>
      <c r="C833" s="3"/>
      <c r="D833" s="4"/>
      <c r="E833" s="3"/>
      <c r="F833" s="31"/>
      <c r="G833" s="31"/>
      <c r="H833" s="31"/>
      <c r="I833" s="31"/>
      <c r="J833" s="30"/>
      <c r="K833" s="2"/>
      <c r="L833" s="2"/>
      <c r="M833" s="2"/>
      <c r="N833" s="2"/>
      <c r="O833" s="2"/>
      <c r="P833" s="2"/>
      <c r="Q833" s="2"/>
      <c r="R833" s="2"/>
      <c r="S833" s="2"/>
      <c r="T833" s="2"/>
      <c r="U833" s="2"/>
      <c r="V833" s="2"/>
      <c r="W833" s="2"/>
      <c r="X833" s="2"/>
    </row>
    <row r="834" spans="1:24" ht="12.75" customHeight="1" x14ac:dyDescent="0.2">
      <c r="A834" s="3"/>
      <c r="B834" s="3"/>
      <c r="C834" s="3"/>
      <c r="D834" s="4"/>
      <c r="E834" s="3"/>
      <c r="F834" s="31"/>
      <c r="G834" s="31"/>
      <c r="H834" s="31"/>
      <c r="I834" s="31"/>
      <c r="J834" s="30"/>
      <c r="K834" s="2"/>
      <c r="L834" s="2"/>
      <c r="M834" s="2"/>
      <c r="N834" s="2"/>
      <c r="O834" s="2"/>
      <c r="P834" s="2"/>
      <c r="Q834" s="2"/>
      <c r="R834" s="2"/>
      <c r="S834" s="2"/>
      <c r="T834" s="2"/>
      <c r="U834" s="2"/>
      <c r="V834" s="2"/>
      <c r="W834" s="2"/>
      <c r="X834" s="2"/>
    </row>
    <row r="835" spans="1:24" ht="12.75" customHeight="1" x14ac:dyDescent="0.2">
      <c r="A835" s="3"/>
      <c r="B835" s="3"/>
      <c r="C835" s="3"/>
      <c r="D835" s="4"/>
      <c r="E835" s="3"/>
      <c r="F835" s="31"/>
      <c r="G835" s="31"/>
      <c r="H835" s="31"/>
      <c r="I835" s="31"/>
      <c r="J835" s="30"/>
      <c r="K835" s="2"/>
      <c r="L835" s="2"/>
      <c r="M835" s="2"/>
      <c r="N835" s="2"/>
      <c r="O835" s="2"/>
      <c r="P835" s="2"/>
      <c r="Q835" s="2"/>
      <c r="R835" s="2"/>
      <c r="S835" s="2"/>
      <c r="T835" s="2"/>
      <c r="U835" s="2"/>
      <c r="V835" s="2"/>
      <c r="W835" s="2"/>
      <c r="X835" s="2"/>
    </row>
    <row r="836" spans="1:24" ht="12.75" customHeight="1" x14ac:dyDescent="0.2">
      <c r="A836" s="3"/>
      <c r="B836" s="3"/>
      <c r="C836" s="3"/>
      <c r="D836" s="4"/>
      <c r="E836" s="3"/>
      <c r="F836" s="31"/>
      <c r="G836" s="31"/>
      <c r="H836" s="31"/>
      <c r="I836" s="31"/>
      <c r="J836" s="30"/>
      <c r="K836" s="2"/>
      <c r="L836" s="2"/>
      <c r="M836" s="2"/>
      <c r="N836" s="2"/>
      <c r="O836" s="2"/>
      <c r="P836" s="2"/>
      <c r="Q836" s="2"/>
      <c r="R836" s="2"/>
      <c r="S836" s="2"/>
      <c r="T836" s="2"/>
      <c r="U836" s="2"/>
      <c r="V836" s="2"/>
      <c r="W836" s="2"/>
      <c r="X836" s="2"/>
    </row>
    <row r="837" spans="1:24" ht="12.75" customHeight="1" x14ac:dyDescent="0.2">
      <c r="A837" s="3"/>
      <c r="B837" s="3"/>
      <c r="C837" s="3"/>
      <c r="D837" s="4"/>
      <c r="E837" s="3"/>
      <c r="F837" s="31"/>
      <c r="G837" s="31"/>
      <c r="H837" s="31"/>
      <c r="I837" s="31"/>
      <c r="J837" s="30"/>
      <c r="K837" s="2"/>
      <c r="L837" s="2"/>
      <c r="M837" s="2"/>
      <c r="N837" s="2"/>
      <c r="O837" s="2"/>
      <c r="P837" s="2"/>
      <c r="Q837" s="2"/>
      <c r="R837" s="2"/>
      <c r="S837" s="2"/>
      <c r="T837" s="2"/>
      <c r="U837" s="2"/>
      <c r="V837" s="2"/>
      <c r="W837" s="2"/>
      <c r="X837" s="2"/>
    </row>
    <row r="838" spans="1:24" ht="12.75" customHeight="1" x14ac:dyDescent="0.2">
      <c r="A838" s="3"/>
      <c r="B838" s="3"/>
      <c r="C838" s="3"/>
      <c r="D838" s="4"/>
      <c r="E838" s="3"/>
      <c r="F838" s="31"/>
      <c r="G838" s="31"/>
      <c r="H838" s="31"/>
      <c r="I838" s="31"/>
      <c r="J838" s="30"/>
      <c r="K838" s="2"/>
      <c r="L838" s="2"/>
      <c r="M838" s="2"/>
      <c r="N838" s="2"/>
      <c r="O838" s="2"/>
      <c r="P838" s="2"/>
      <c r="Q838" s="2"/>
      <c r="R838" s="2"/>
      <c r="S838" s="2"/>
      <c r="T838" s="2"/>
      <c r="U838" s="2"/>
      <c r="V838" s="2"/>
      <c r="W838" s="2"/>
      <c r="X838" s="2"/>
    </row>
    <row r="839" spans="1:24" ht="12.75" customHeight="1" x14ac:dyDescent="0.2">
      <c r="A839" s="3"/>
      <c r="B839" s="3"/>
      <c r="C839" s="3"/>
      <c r="D839" s="4"/>
      <c r="E839" s="3"/>
      <c r="F839" s="31"/>
      <c r="G839" s="31"/>
      <c r="H839" s="31"/>
      <c r="I839" s="31"/>
      <c r="J839" s="30"/>
      <c r="K839" s="2"/>
      <c r="L839" s="2"/>
      <c r="M839" s="2"/>
      <c r="N839" s="2"/>
      <c r="O839" s="2"/>
      <c r="P839" s="2"/>
      <c r="Q839" s="2"/>
      <c r="R839" s="2"/>
      <c r="S839" s="2"/>
      <c r="T839" s="2"/>
      <c r="U839" s="2"/>
      <c r="V839" s="2"/>
      <c r="W839" s="2"/>
      <c r="X839" s="2"/>
    </row>
    <row r="840" spans="1:24" ht="12.75" customHeight="1" x14ac:dyDescent="0.2">
      <c r="A840" s="3"/>
      <c r="B840" s="3"/>
      <c r="C840" s="3"/>
      <c r="D840" s="4"/>
      <c r="E840" s="3"/>
      <c r="F840" s="31"/>
      <c r="G840" s="31"/>
      <c r="H840" s="31"/>
      <c r="I840" s="31"/>
      <c r="J840" s="30"/>
      <c r="K840" s="2"/>
      <c r="L840" s="2"/>
      <c r="M840" s="2"/>
      <c r="N840" s="2"/>
      <c r="O840" s="2"/>
      <c r="P840" s="2"/>
      <c r="Q840" s="2"/>
      <c r="R840" s="2"/>
      <c r="S840" s="2"/>
      <c r="T840" s="2"/>
      <c r="U840" s="2"/>
      <c r="V840" s="2"/>
      <c r="W840" s="2"/>
      <c r="X840" s="2"/>
    </row>
    <row r="841" spans="1:24" ht="12.75" customHeight="1" x14ac:dyDescent="0.2">
      <c r="A841" s="3"/>
      <c r="B841" s="3"/>
      <c r="C841" s="3"/>
      <c r="D841" s="4"/>
      <c r="E841" s="3"/>
      <c r="F841" s="31"/>
      <c r="G841" s="31"/>
      <c r="H841" s="31"/>
      <c r="I841" s="31"/>
      <c r="J841" s="30"/>
      <c r="K841" s="2"/>
      <c r="L841" s="2"/>
      <c r="M841" s="2"/>
      <c r="N841" s="2"/>
      <c r="O841" s="2"/>
      <c r="P841" s="2"/>
      <c r="Q841" s="2"/>
      <c r="R841" s="2"/>
      <c r="S841" s="2"/>
      <c r="T841" s="2"/>
      <c r="U841" s="2"/>
      <c r="V841" s="2"/>
      <c r="W841" s="2"/>
      <c r="X841" s="2"/>
    </row>
    <row r="842" spans="1:24" ht="12.75" customHeight="1" x14ac:dyDescent="0.2">
      <c r="A842" s="3"/>
      <c r="B842" s="3"/>
      <c r="C842" s="3"/>
      <c r="D842" s="4"/>
      <c r="E842" s="3"/>
      <c r="F842" s="31"/>
      <c r="G842" s="31"/>
      <c r="H842" s="31"/>
      <c r="I842" s="31"/>
      <c r="J842" s="30"/>
      <c r="K842" s="2"/>
      <c r="L842" s="2"/>
      <c r="M842" s="2"/>
      <c r="N842" s="2"/>
      <c r="O842" s="2"/>
      <c r="P842" s="2"/>
      <c r="Q842" s="2"/>
      <c r="R842" s="2"/>
      <c r="S842" s="2"/>
      <c r="T842" s="2"/>
      <c r="U842" s="2"/>
      <c r="V842" s="2"/>
      <c r="W842" s="2"/>
      <c r="X842" s="2"/>
    </row>
    <row r="843" spans="1:24" ht="12.75" customHeight="1" x14ac:dyDescent="0.2">
      <c r="A843" s="3"/>
      <c r="B843" s="3"/>
      <c r="C843" s="3"/>
      <c r="D843" s="4"/>
      <c r="E843" s="3"/>
      <c r="F843" s="31"/>
      <c r="G843" s="31"/>
      <c r="H843" s="31"/>
      <c r="I843" s="31"/>
      <c r="J843" s="30"/>
      <c r="K843" s="2"/>
      <c r="L843" s="2"/>
      <c r="M843" s="2"/>
      <c r="N843" s="2"/>
      <c r="O843" s="2"/>
      <c r="P843" s="2"/>
      <c r="Q843" s="2"/>
      <c r="R843" s="2"/>
      <c r="S843" s="2"/>
      <c r="T843" s="2"/>
      <c r="U843" s="2"/>
      <c r="V843" s="2"/>
      <c r="W843" s="2"/>
      <c r="X843" s="2"/>
    </row>
    <row r="844" spans="1:24" ht="12.75" customHeight="1" x14ac:dyDescent="0.2">
      <c r="A844" s="3"/>
      <c r="B844" s="3"/>
      <c r="C844" s="3"/>
      <c r="D844" s="4"/>
      <c r="E844" s="3"/>
      <c r="F844" s="31"/>
      <c r="G844" s="31"/>
      <c r="H844" s="31"/>
      <c r="I844" s="31"/>
      <c r="J844" s="30"/>
      <c r="K844" s="2"/>
      <c r="L844" s="2"/>
      <c r="M844" s="2"/>
      <c r="N844" s="2"/>
      <c r="O844" s="2"/>
      <c r="P844" s="2"/>
      <c r="Q844" s="2"/>
      <c r="R844" s="2"/>
      <c r="S844" s="2"/>
      <c r="T844" s="2"/>
      <c r="U844" s="2"/>
      <c r="V844" s="2"/>
      <c r="W844" s="2"/>
      <c r="X844" s="2"/>
    </row>
    <row r="845" spans="1:24" ht="12.75" customHeight="1" x14ac:dyDescent="0.2">
      <c r="A845" s="3"/>
      <c r="B845" s="3"/>
      <c r="C845" s="3"/>
      <c r="D845" s="4"/>
      <c r="E845" s="3"/>
      <c r="F845" s="31"/>
      <c r="G845" s="31"/>
      <c r="H845" s="31"/>
      <c r="I845" s="31"/>
      <c r="J845" s="30"/>
      <c r="K845" s="2"/>
      <c r="L845" s="2"/>
      <c r="M845" s="2"/>
      <c r="N845" s="2"/>
      <c r="O845" s="2"/>
      <c r="P845" s="2"/>
      <c r="Q845" s="2"/>
      <c r="R845" s="2"/>
      <c r="S845" s="2"/>
      <c r="T845" s="2"/>
      <c r="U845" s="2"/>
      <c r="V845" s="2"/>
      <c r="W845" s="2"/>
      <c r="X845" s="2"/>
    </row>
    <row r="846" spans="1:24" ht="12.75" customHeight="1" x14ac:dyDescent="0.2">
      <c r="A846" s="3"/>
      <c r="B846" s="3"/>
      <c r="C846" s="3"/>
      <c r="D846" s="4"/>
      <c r="E846" s="3"/>
      <c r="F846" s="31"/>
      <c r="G846" s="31"/>
      <c r="H846" s="31"/>
      <c r="I846" s="31"/>
      <c r="J846" s="30"/>
      <c r="K846" s="2"/>
      <c r="L846" s="2"/>
      <c r="M846" s="2"/>
      <c r="N846" s="2"/>
      <c r="O846" s="2"/>
      <c r="P846" s="2"/>
      <c r="Q846" s="2"/>
      <c r="R846" s="2"/>
      <c r="S846" s="2"/>
      <c r="T846" s="2"/>
      <c r="U846" s="2"/>
      <c r="V846" s="2"/>
      <c r="W846" s="2"/>
      <c r="X846" s="2"/>
    </row>
    <row r="847" spans="1:24" ht="12.75" customHeight="1" x14ac:dyDescent="0.2">
      <c r="A847" s="3"/>
      <c r="B847" s="3"/>
      <c r="C847" s="3"/>
      <c r="D847" s="4"/>
      <c r="E847" s="3"/>
      <c r="F847" s="31"/>
      <c r="G847" s="31"/>
      <c r="H847" s="31"/>
      <c r="I847" s="31"/>
      <c r="J847" s="30"/>
      <c r="K847" s="2"/>
      <c r="L847" s="2"/>
      <c r="M847" s="2"/>
      <c r="N847" s="2"/>
      <c r="O847" s="2"/>
      <c r="P847" s="2"/>
      <c r="Q847" s="2"/>
      <c r="R847" s="2"/>
      <c r="S847" s="2"/>
      <c r="T847" s="2"/>
      <c r="U847" s="2"/>
      <c r="V847" s="2"/>
      <c r="W847" s="2"/>
      <c r="X847" s="2"/>
    </row>
    <row r="848" spans="1:24" ht="12.75" customHeight="1" x14ac:dyDescent="0.2">
      <c r="A848" s="3"/>
      <c r="B848" s="3"/>
      <c r="C848" s="3"/>
      <c r="D848" s="4"/>
      <c r="E848" s="3"/>
      <c r="F848" s="31"/>
      <c r="G848" s="31"/>
      <c r="H848" s="31"/>
      <c r="I848" s="31"/>
      <c r="J848" s="30"/>
      <c r="K848" s="2"/>
      <c r="L848" s="2"/>
      <c r="M848" s="2"/>
      <c r="N848" s="2"/>
      <c r="O848" s="2"/>
      <c r="P848" s="2"/>
      <c r="Q848" s="2"/>
      <c r="R848" s="2"/>
      <c r="S848" s="2"/>
      <c r="T848" s="2"/>
      <c r="U848" s="2"/>
      <c r="V848" s="2"/>
      <c r="W848" s="2"/>
      <c r="X848" s="2"/>
    </row>
    <row r="849" spans="1:24" ht="12.75" customHeight="1" x14ac:dyDescent="0.2">
      <c r="A849" s="3"/>
      <c r="B849" s="3"/>
      <c r="C849" s="3"/>
      <c r="D849" s="4"/>
      <c r="E849" s="3"/>
      <c r="F849" s="31"/>
      <c r="G849" s="31"/>
      <c r="H849" s="31"/>
      <c r="I849" s="31"/>
      <c r="J849" s="30"/>
      <c r="K849" s="2"/>
      <c r="L849" s="2"/>
      <c r="M849" s="2"/>
      <c r="N849" s="2"/>
      <c r="O849" s="2"/>
      <c r="P849" s="2"/>
      <c r="Q849" s="2"/>
      <c r="R849" s="2"/>
      <c r="S849" s="2"/>
      <c r="T849" s="2"/>
      <c r="U849" s="2"/>
      <c r="V849" s="2"/>
      <c r="W849" s="2"/>
      <c r="X849" s="2"/>
    </row>
    <row r="850" spans="1:24" ht="12.75" customHeight="1" x14ac:dyDescent="0.2">
      <c r="A850" s="3"/>
      <c r="B850" s="3"/>
      <c r="C850" s="3"/>
      <c r="D850" s="4"/>
      <c r="E850" s="3"/>
      <c r="F850" s="31"/>
      <c r="G850" s="31"/>
      <c r="H850" s="31"/>
      <c r="I850" s="31"/>
      <c r="J850" s="30"/>
      <c r="K850" s="2"/>
      <c r="L850" s="2"/>
      <c r="M850" s="2"/>
      <c r="N850" s="2"/>
      <c r="O850" s="2"/>
      <c r="P850" s="2"/>
      <c r="Q850" s="2"/>
      <c r="R850" s="2"/>
      <c r="S850" s="2"/>
      <c r="T850" s="2"/>
      <c r="U850" s="2"/>
      <c r="V850" s="2"/>
      <c r="W850" s="2"/>
      <c r="X850" s="2"/>
    </row>
    <row r="851" spans="1:24" ht="12.75" customHeight="1" x14ac:dyDescent="0.2">
      <c r="A851" s="3"/>
      <c r="B851" s="3"/>
      <c r="C851" s="3"/>
      <c r="D851" s="4"/>
      <c r="E851" s="3"/>
      <c r="F851" s="31"/>
      <c r="G851" s="31"/>
      <c r="H851" s="31"/>
      <c r="I851" s="31"/>
      <c r="J851" s="30"/>
      <c r="K851" s="2"/>
      <c r="L851" s="2"/>
      <c r="M851" s="2"/>
      <c r="N851" s="2"/>
      <c r="O851" s="2"/>
      <c r="P851" s="2"/>
      <c r="Q851" s="2"/>
      <c r="R851" s="2"/>
      <c r="S851" s="2"/>
      <c r="T851" s="2"/>
      <c r="U851" s="2"/>
      <c r="V851" s="2"/>
      <c r="W851" s="2"/>
      <c r="X851" s="2"/>
    </row>
    <row r="852" spans="1:24" ht="12.75" customHeight="1" x14ac:dyDescent="0.2">
      <c r="A852" s="3"/>
      <c r="B852" s="3"/>
      <c r="C852" s="3"/>
      <c r="D852" s="4"/>
      <c r="E852" s="3"/>
      <c r="F852" s="31"/>
      <c r="G852" s="31"/>
      <c r="H852" s="31"/>
      <c r="I852" s="31"/>
      <c r="J852" s="30"/>
      <c r="K852" s="2"/>
      <c r="L852" s="2"/>
      <c r="M852" s="2"/>
      <c r="N852" s="2"/>
      <c r="O852" s="2"/>
      <c r="P852" s="2"/>
      <c r="Q852" s="2"/>
      <c r="R852" s="2"/>
      <c r="S852" s="2"/>
      <c r="T852" s="2"/>
      <c r="U852" s="2"/>
      <c r="V852" s="2"/>
      <c r="W852" s="2"/>
      <c r="X852" s="2"/>
    </row>
    <row r="853" spans="1:24" ht="12.75" customHeight="1" x14ac:dyDescent="0.2">
      <c r="A853" s="3"/>
      <c r="B853" s="3"/>
      <c r="C853" s="3"/>
      <c r="D853" s="4"/>
      <c r="E853" s="3"/>
      <c r="F853" s="31"/>
      <c r="G853" s="31"/>
      <c r="H853" s="31"/>
      <c r="I853" s="31"/>
      <c r="J853" s="30"/>
      <c r="K853" s="2"/>
      <c r="L853" s="2"/>
      <c r="M853" s="2"/>
      <c r="N853" s="2"/>
      <c r="O853" s="2"/>
      <c r="P853" s="2"/>
      <c r="Q853" s="2"/>
      <c r="R853" s="2"/>
      <c r="S853" s="2"/>
      <c r="T853" s="2"/>
      <c r="U853" s="2"/>
      <c r="V853" s="2"/>
      <c r="W853" s="2"/>
      <c r="X853" s="2"/>
    </row>
    <row r="854" spans="1:24" ht="12.75" customHeight="1" x14ac:dyDescent="0.2">
      <c r="A854" s="3"/>
      <c r="B854" s="3"/>
      <c r="C854" s="3"/>
      <c r="D854" s="4"/>
      <c r="E854" s="3"/>
      <c r="F854" s="31"/>
      <c r="G854" s="31"/>
      <c r="H854" s="31"/>
      <c r="I854" s="31"/>
      <c r="J854" s="30"/>
      <c r="K854" s="2"/>
      <c r="L854" s="2"/>
      <c r="M854" s="2"/>
      <c r="N854" s="2"/>
      <c r="O854" s="2"/>
      <c r="P854" s="2"/>
      <c r="Q854" s="2"/>
      <c r="R854" s="2"/>
      <c r="S854" s="2"/>
      <c r="T854" s="2"/>
      <c r="U854" s="2"/>
      <c r="V854" s="2"/>
      <c r="W854" s="2"/>
      <c r="X854" s="2"/>
    </row>
    <row r="855" spans="1:24" ht="12.75" customHeight="1" x14ac:dyDescent="0.2">
      <c r="A855" s="3"/>
      <c r="B855" s="3"/>
      <c r="C855" s="3"/>
      <c r="D855" s="4"/>
      <c r="E855" s="3"/>
      <c r="F855" s="31"/>
      <c r="G855" s="31"/>
      <c r="H855" s="31"/>
      <c r="I855" s="31"/>
      <c r="J855" s="30"/>
      <c r="K855" s="2"/>
      <c r="L855" s="2"/>
      <c r="M855" s="2"/>
      <c r="N855" s="2"/>
      <c r="O855" s="2"/>
      <c r="P855" s="2"/>
      <c r="Q855" s="2"/>
      <c r="R855" s="2"/>
      <c r="S855" s="2"/>
      <c r="T855" s="2"/>
      <c r="U855" s="2"/>
      <c r="V855" s="2"/>
      <c r="W855" s="2"/>
      <c r="X855" s="2"/>
    </row>
    <row r="856" spans="1:24" ht="12.75" customHeight="1" x14ac:dyDescent="0.2">
      <c r="A856" s="3"/>
      <c r="B856" s="3"/>
      <c r="C856" s="3"/>
      <c r="D856" s="4"/>
      <c r="E856" s="3"/>
      <c r="F856" s="31"/>
      <c r="G856" s="31"/>
      <c r="H856" s="31"/>
      <c r="I856" s="31"/>
      <c r="J856" s="30"/>
      <c r="K856" s="2"/>
      <c r="L856" s="2"/>
      <c r="M856" s="2"/>
      <c r="N856" s="2"/>
      <c r="O856" s="2"/>
      <c r="P856" s="2"/>
      <c r="Q856" s="2"/>
      <c r="R856" s="2"/>
      <c r="S856" s="2"/>
      <c r="T856" s="2"/>
      <c r="U856" s="2"/>
      <c r="V856" s="2"/>
      <c r="W856" s="2"/>
      <c r="X856" s="2"/>
    </row>
    <row r="857" spans="1:24" ht="12.75" customHeight="1" x14ac:dyDescent="0.2">
      <c r="A857" s="3"/>
      <c r="B857" s="3"/>
      <c r="C857" s="3"/>
      <c r="D857" s="4"/>
      <c r="E857" s="3"/>
      <c r="F857" s="31"/>
      <c r="G857" s="31"/>
      <c r="H857" s="31"/>
      <c r="I857" s="31"/>
      <c r="J857" s="30"/>
      <c r="K857" s="2"/>
      <c r="L857" s="2"/>
      <c r="M857" s="2"/>
      <c r="N857" s="2"/>
      <c r="O857" s="2"/>
      <c r="P857" s="2"/>
      <c r="Q857" s="2"/>
      <c r="R857" s="2"/>
      <c r="S857" s="2"/>
      <c r="T857" s="2"/>
      <c r="U857" s="2"/>
      <c r="V857" s="2"/>
      <c r="W857" s="2"/>
      <c r="X857" s="2"/>
    </row>
    <row r="858" spans="1:24" ht="12.75" customHeight="1" x14ac:dyDescent="0.2">
      <c r="A858" s="3"/>
      <c r="B858" s="3"/>
      <c r="C858" s="3"/>
      <c r="D858" s="4"/>
      <c r="E858" s="3"/>
      <c r="F858" s="31"/>
      <c r="G858" s="31"/>
      <c r="H858" s="31"/>
      <c r="I858" s="31"/>
      <c r="J858" s="30"/>
      <c r="K858" s="2"/>
      <c r="L858" s="2"/>
      <c r="M858" s="2"/>
      <c r="N858" s="2"/>
      <c r="O858" s="2"/>
      <c r="P858" s="2"/>
      <c r="Q858" s="2"/>
      <c r="R858" s="2"/>
      <c r="S858" s="2"/>
      <c r="T858" s="2"/>
      <c r="U858" s="2"/>
      <c r="V858" s="2"/>
      <c r="W858" s="2"/>
      <c r="X858" s="2"/>
    </row>
    <row r="859" spans="1:24" ht="12.75" customHeight="1" x14ac:dyDescent="0.2">
      <c r="A859" s="3"/>
      <c r="B859" s="3"/>
      <c r="C859" s="3"/>
      <c r="D859" s="4"/>
      <c r="E859" s="3"/>
      <c r="F859" s="31"/>
      <c r="G859" s="31"/>
      <c r="H859" s="31"/>
      <c r="I859" s="31"/>
      <c r="J859" s="30"/>
      <c r="K859" s="2"/>
      <c r="L859" s="2"/>
      <c r="M859" s="2"/>
      <c r="N859" s="2"/>
      <c r="O859" s="2"/>
      <c r="P859" s="2"/>
      <c r="Q859" s="2"/>
      <c r="R859" s="2"/>
      <c r="S859" s="2"/>
      <c r="T859" s="2"/>
      <c r="U859" s="2"/>
      <c r="V859" s="2"/>
      <c r="W859" s="2"/>
      <c r="X859" s="2"/>
    </row>
    <row r="860" spans="1:24" ht="12.75" customHeight="1" x14ac:dyDescent="0.2">
      <c r="A860" s="3"/>
      <c r="B860" s="3"/>
      <c r="C860" s="3"/>
      <c r="D860" s="4"/>
      <c r="E860" s="3"/>
      <c r="F860" s="31"/>
      <c r="G860" s="31"/>
      <c r="H860" s="31"/>
      <c r="I860" s="31"/>
      <c r="J860" s="30"/>
      <c r="K860" s="2"/>
      <c r="L860" s="2"/>
      <c r="M860" s="2"/>
      <c r="N860" s="2"/>
      <c r="O860" s="2"/>
      <c r="P860" s="2"/>
      <c r="Q860" s="2"/>
      <c r="R860" s="2"/>
      <c r="S860" s="2"/>
      <c r="T860" s="2"/>
      <c r="U860" s="2"/>
      <c r="V860" s="2"/>
      <c r="W860" s="2"/>
      <c r="X860" s="2"/>
    </row>
    <row r="861" spans="1:24" ht="12.75" customHeight="1" x14ac:dyDescent="0.2">
      <c r="A861" s="3"/>
      <c r="B861" s="3"/>
      <c r="C861" s="3"/>
      <c r="D861" s="4"/>
      <c r="E861" s="3"/>
      <c r="F861" s="31"/>
      <c r="G861" s="31"/>
      <c r="H861" s="31"/>
      <c r="I861" s="31"/>
      <c r="J861" s="30"/>
      <c r="K861" s="2"/>
      <c r="L861" s="2"/>
      <c r="M861" s="2"/>
      <c r="N861" s="2"/>
      <c r="O861" s="2"/>
      <c r="P861" s="2"/>
      <c r="Q861" s="2"/>
      <c r="R861" s="2"/>
      <c r="S861" s="2"/>
      <c r="T861" s="2"/>
      <c r="U861" s="2"/>
      <c r="V861" s="2"/>
      <c r="W861" s="2"/>
      <c r="X861" s="2"/>
    </row>
    <row r="862" spans="1:24" ht="12.75" customHeight="1" x14ac:dyDescent="0.2">
      <c r="A862" s="3"/>
      <c r="B862" s="3"/>
      <c r="C862" s="3"/>
      <c r="D862" s="4"/>
      <c r="E862" s="3"/>
      <c r="F862" s="31"/>
      <c r="G862" s="31"/>
      <c r="H862" s="31"/>
      <c r="I862" s="31"/>
      <c r="J862" s="30"/>
      <c r="K862" s="2"/>
      <c r="L862" s="2"/>
      <c r="M862" s="2"/>
      <c r="N862" s="2"/>
      <c r="O862" s="2"/>
      <c r="P862" s="2"/>
      <c r="Q862" s="2"/>
      <c r="R862" s="2"/>
      <c r="S862" s="2"/>
      <c r="T862" s="2"/>
      <c r="U862" s="2"/>
      <c r="V862" s="2"/>
      <c r="W862" s="2"/>
      <c r="X862" s="2"/>
    </row>
    <row r="863" spans="1:24" ht="12.75" customHeight="1" x14ac:dyDescent="0.2">
      <c r="A863" s="3"/>
      <c r="B863" s="3"/>
      <c r="C863" s="3"/>
      <c r="D863" s="4"/>
      <c r="E863" s="3"/>
      <c r="F863" s="31"/>
      <c r="G863" s="31"/>
      <c r="H863" s="31"/>
      <c r="I863" s="31"/>
      <c r="J863" s="30"/>
      <c r="K863" s="2"/>
      <c r="L863" s="2"/>
      <c r="M863" s="2"/>
      <c r="N863" s="2"/>
      <c r="O863" s="2"/>
      <c r="P863" s="2"/>
      <c r="Q863" s="2"/>
      <c r="R863" s="2"/>
      <c r="S863" s="2"/>
      <c r="T863" s="2"/>
      <c r="U863" s="2"/>
      <c r="V863" s="2"/>
      <c r="W863" s="2"/>
      <c r="X863" s="2"/>
    </row>
    <row r="864" spans="1:24" ht="12.75" customHeight="1" x14ac:dyDescent="0.2">
      <c r="A864" s="3"/>
      <c r="B864" s="3"/>
      <c r="C864" s="3"/>
      <c r="D864" s="4"/>
      <c r="E864" s="3"/>
      <c r="F864" s="31"/>
      <c r="G864" s="31"/>
      <c r="H864" s="31"/>
      <c r="I864" s="31"/>
      <c r="J864" s="30"/>
      <c r="K864" s="2"/>
      <c r="L864" s="2"/>
      <c r="M864" s="2"/>
      <c r="N864" s="2"/>
      <c r="O864" s="2"/>
      <c r="P864" s="2"/>
      <c r="Q864" s="2"/>
      <c r="R864" s="2"/>
      <c r="S864" s="2"/>
      <c r="T864" s="2"/>
      <c r="U864" s="2"/>
      <c r="V864" s="2"/>
      <c r="W864" s="2"/>
      <c r="X864" s="2"/>
    </row>
    <row r="865" spans="1:24" ht="12.75" customHeight="1" x14ac:dyDescent="0.2">
      <c r="A865" s="3"/>
      <c r="B865" s="3"/>
      <c r="C865" s="3"/>
      <c r="D865" s="4"/>
      <c r="E865" s="3"/>
      <c r="F865" s="31"/>
      <c r="G865" s="31"/>
      <c r="H865" s="31"/>
      <c r="I865" s="31"/>
      <c r="J865" s="30"/>
      <c r="K865" s="2"/>
      <c r="L865" s="2"/>
      <c r="M865" s="2"/>
      <c r="N865" s="2"/>
      <c r="O865" s="2"/>
      <c r="P865" s="2"/>
      <c r="Q865" s="2"/>
      <c r="R865" s="2"/>
      <c r="S865" s="2"/>
      <c r="T865" s="2"/>
      <c r="U865" s="2"/>
      <c r="V865" s="2"/>
      <c r="W865" s="2"/>
      <c r="X865" s="2"/>
    </row>
    <row r="866" spans="1:24" ht="12.75" customHeight="1" x14ac:dyDescent="0.2">
      <c r="A866" s="3"/>
      <c r="B866" s="3"/>
      <c r="C866" s="3"/>
      <c r="D866" s="4"/>
      <c r="E866" s="3"/>
      <c r="F866" s="31"/>
      <c r="G866" s="31"/>
      <c r="H866" s="31"/>
      <c r="I866" s="31"/>
      <c r="J866" s="30"/>
      <c r="K866" s="2"/>
      <c r="L866" s="2"/>
      <c r="M866" s="2"/>
      <c r="N866" s="2"/>
      <c r="O866" s="2"/>
      <c r="P866" s="2"/>
      <c r="Q866" s="2"/>
      <c r="R866" s="2"/>
      <c r="S866" s="2"/>
      <c r="T866" s="2"/>
      <c r="U866" s="2"/>
      <c r="V866" s="2"/>
      <c r="W866" s="2"/>
      <c r="X866" s="2"/>
    </row>
    <row r="867" spans="1:24" ht="12.75" customHeight="1" x14ac:dyDescent="0.2">
      <c r="A867" s="3"/>
      <c r="B867" s="3"/>
      <c r="C867" s="3"/>
      <c r="D867" s="4"/>
      <c r="E867" s="3"/>
      <c r="F867" s="31"/>
      <c r="G867" s="31"/>
      <c r="H867" s="31"/>
      <c r="I867" s="31"/>
      <c r="J867" s="30"/>
      <c r="K867" s="2"/>
      <c r="L867" s="2"/>
      <c r="M867" s="2"/>
      <c r="N867" s="2"/>
      <c r="O867" s="2"/>
      <c r="P867" s="2"/>
      <c r="Q867" s="2"/>
      <c r="R867" s="2"/>
      <c r="S867" s="2"/>
      <c r="T867" s="2"/>
      <c r="U867" s="2"/>
      <c r="V867" s="2"/>
      <c r="W867" s="2"/>
      <c r="X867" s="2"/>
    </row>
    <row r="868" spans="1:24" ht="12.75" customHeight="1" x14ac:dyDescent="0.2">
      <c r="A868" s="3"/>
      <c r="B868" s="3"/>
      <c r="C868" s="3"/>
      <c r="D868" s="4"/>
      <c r="E868" s="3"/>
      <c r="F868" s="31"/>
      <c r="G868" s="31"/>
      <c r="H868" s="31"/>
      <c r="I868" s="31"/>
      <c r="J868" s="30"/>
      <c r="K868" s="2"/>
      <c r="L868" s="2"/>
      <c r="M868" s="2"/>
      <c r="N868" s="2"/>
      <c r="O868" s="2"/>
      <c r="P868" s="2"/>
      <c r="Q868" s="2"/>
      <c r="R868" s="2"/>
      <c r="S868" s="2"/>
      <c r="T868" s="2"/>
      <c r="U868" s="2"/>
      <c r="V868" s="2"/>
      <c r="W868" s="2"/>
      <c r="X868" s="2"/>
    </row>
    <row r="869" spans="1:24" ht="12.75" customHeight="1" x14ac:dyDescent="0.2">
      <c r="A869" s="3"/>
      <c r="B869" s="3"/>
      <c r="C869" s="3"/>
      <c r="D869" s="4"/>
      <c r="E869" s="3"/>
      <c r="F869" s="31"/>
      <c r="G869" s="31"/>
      <c r="H869" s="31"/>
      <c r="I869" s="31"/>
      <c r="J869" s="30"/>
      <c r="K869" s="2"/>
      <c r="L869" s="2"/>
      <c r="M869" s="2"/>
      <c r="N869" s="2"/>
      <c r="O869" s="2"/>
      <c r="P869" s="2"/>
      <c r="Q869" s="2"/>
      <c r="R869" s="2"/>
      <c r="S869" s="2"/>
      <c r="T869" s="2"/>
      <c r="U869" s="2"/>
      <c r="V869" s="2"/>
      <c r="W869" s="2"/>
      <c r="X869" s="2"/>
    </row>
    <row r="870" spans="1:24" ht="12.75" customHeight="1" x14ac:dyDescent="0.2">
      <c r="A870" s="3"/>
      <c r="B870" s="3"/>
      <c r="C870" s="3"/>
      <c r="D870" s="4"/>
      <c r="E870" s="3"/>
      <c r="F870" s="31"/>
      <c r="G870" s="31"/>
      <c r="H870" s="31"/>
      <c r="I870" s="31"/>
      <c r="J870" s="30"/>
      <c r="K870" s="2"/>
      <c r="L870" s="2"/>
      <c r="M870" s="2"/>
      <c r="N870" s="2"/>
      <c r="O870" s="2"/>
      <c r="P870" s="2"/>
      <c r="Q870" s="2"/>
      <c r="R870" s="2"/>
      <c r="S870" s="2"/>
      <c r="T870" s="2"/>
      <c r="U870" s="2"/>
      <c r="V870" s="2"/>
      <c r="W870" s="2"/>
      <c r="X870" s="2"/>
    </row>
    <row r="871" spans="1:24" ht="12.75" customHeight="1" x14ac:dyDescent="0.2">
      <c r="A871" s="3"/>
      <c r="B871" s="3"/>
      <c r="C871" s="3"/>
      <c r="D871" s="4"/>
      <c r="E871" s="3"/>
      <c r="F871" s="31"/>
      <c r="G871" s="31"/>
      <c r="H871" s="31"/>
      <c r="I871" s="31"/>
      <c r="J871" s="30"/>
      <c r="K871" s="2"/>
      <c r="L871" s="2"/>
      <c r="M871" s="2"/>
      <c r="N871" s="2"/>
      <c r="O871" s="2"/>
      <c r="P871" s="2"/>
      <c r="Q871" s="2"/>
      <c r="R871" s="2"/>
      <c r="S871" s="2"/>
      <c r="T871" s="2"/>
      <c r="U871" s="2"/>
      <c r="V871" s="2"/>
      <c r="W871" s="2"/>
      <c r="X871" s="2"/>
    </row>
    <row r="872" spans="1:24" ht="12.75" customHeight="1" x14ac:dyDescent="0.2">
      <c r="A872" s="3"/>
      <c r="B872" s="3"/>
      <c r="C872" s="3"/>
      <c r="D872" s="4"/>
      <c r="E872" s="3"/>
      <c r="F872" s="31"/>
      <c r="G872" s="31"/>
      <c r="H872" s="31"/>
      <c r="I872" s="31"/>
      <c r="J872" s="30"/>
      <c r="K872" s="2"/>
      <c r="L872" s="2"/>
      <c r="M872" s="2"/>
      <c r="N872" s="2"/>
      <c r="O872" s="2"/>
      <c r="P872" s="2"/>
      <c r="Q872" s="2"/>
      <c r="R872" s="2"/>
      <c r="S872" s="2"/>
      <c r="T872" s="2"/>
      <c r="U872" s="2"/>
      <c r="V872" s="2"/>
      <c r="W872" s="2"/>
      <c r="X872" s="2"/>
    </row>
    <row r="873" spans="1:24" ht="12.75" customHeight="1" x14ac:dyDescent="0.2">
      <c r="A873" s="3"/>
      <c r="B873" s="3"/>
      <c r="C873" s="3"/>
      <c r="D873" s="4"/>
      <c r="E873" s="3"/>
      <c r="F873" s="31"/>
      <c r="G873" s="31"/>
      <c r="H873" s="31"/>
      <c r="I873" s="31"/>
      <c r="J873" s="30"/>
      <c r="K873" s="2"/>
      <c r="L873" s="2"/>
      <c r="M873" s="2"/>
      <c r="N873" s="2"/>
      <c r="O873" s="2"/>
      <c r="P873" s="2"/>
      <c r="Q873" s="2"/>
      <c r="R873" s="2"/>
      <c r="S873" s="2"/>
      <c r="T873" s="2"/>
      <c r="U873" s="2"/>
      <c r="V873" s="2"/>
      <c r="W873" s="2"/>
      <c r="X873" s="2"/>
    </row>
    <row r="874" spans="1:24" ht="12.75" customHeight="1" x14ac:dyDescent="0.2">
      <c r="A874" s="3"/>
      <c r="B874" s="3"/>
      <c r="C874" s="3"/>
      <c r="D874" s="4"/>
      <c r="E874" s="3"/>
      <c r="F874" s="31"/>
      <c r="G874" s="31"/>
      <c r="H874" s="31"/>
      <c r="I874" s="31"/>
      <c r="J874" s="30"/>
      <c r="K874" s="2"/>
      <c r="L874" s="2"/>
      <c r="M874" s="2"/>
      <c r="N874" s="2"/>
      <c r="O874" s="2"/>
      <c r="P874" s="2"/>
      <c r="Q874" s="2"/>
      <c r="R874" s="2"/>
      <c r="S874" s="2"/>
      <c r="T874" s="2"/>
      <c r="U874" s="2"/>
      <c r="V874" s="2"/>
      <c r="W874" s="2"/>
      <c r="X874" s="2"/>
    </row>
    <row r="875" spans="1:24" ht="12.75" customHeight="1" x14ac:dyDescent="0.2">
      <c r="A875" s="3"/>
      <c r="B875" s="3"/>
      <c r="C875" s="3"/>
      <c r="D875" s="4"/>
      <c r="E875" s="3"/>
      <c r="F875" s="31"/>
      <c r="G875" s="31"/>
      <c r="H875" s="31"/>
      <c r="I875" s="31"/>
      <c r="J875" s="30"/>
      <c r="K875" s="2"/>
      <c r="L875" s="2"/>
      <c r="M875" s="2"/>
      <c r="N875" s="2"/>
      <c r="O875" s="2"/>
      <c r="P875" s="2"/>
      <c r="Q875" s="2"/>
      <c r="R875" s="2"/>
      <c r="S875" s="2"/>
      <c r="T875" s="2"/>
      <c r="U875" s="2"/>
      <c r="V875" s="2"/>
      <c r="W875" s="2"/>
      <c r="X875" s="2"/>
    </row>
    <row r="876" spans="1:24" ht="12.75" customHeight="1" x14ac:dyDescent="0.2">
      <c r="A876" s="3"/>
      <c r="B876" s="3"/>
      <c r="C876" s="3"/>
      <c r="D876" s="4"/>
      <c r="E876" s="3"/>
      <c r="F876" s="31"/>
      <c r="G876" s="31"/>
      <c r="H876" s="31"/>
      <c r="I876" s="31"/>
      <c r="J876" s="30"/>
      <c r="K876" s="2"/>
      <c r="L876" s="2"/>
      <c r="M876" s="2"/>
      <c r="N876" s="2"/>
      <c r="O876" s="2"/>
      <c r="P876" s="2"/>
      <c r="Q876" s="2"/>
      <c r="R876" s="2"/>
      <c r="S876" s="2"/>
      <c r="T876" s="2"/>
      <c r="U876" s="2"/>
      <c r="V876" s="2"/>
      <c r="W876" s="2"/>
      <c r="X876" s="2"/>
    </row>
    <row r="877" spans="1:24" ht="12.75" customHeight="1" x14ac:dyDescent="0.2">
      <c r="A877" s="3"/>
      <c r="B877" s="3"/>
      <c r="C877" s="3"/>
      <c r="D877" s="4"/>
      <c r="E877" s="3"/>
      <c r="F877" s="31"/>
      <c r="G877" s="31"/>
      <c r="H877" s="31"/>
      <c r="I877" s="31"/>
      <c r="J877" s="30"/>
      <c r="K877" s="2"/>
      <c r="L877" s="2"/>
      <c r="M877" s="2"/>
      <c r="N877" s="2"/>
      <c r="O877" s="2"/>
      <c r="P877" s="2"/>
      <c r="Q877" s="2"/>
      <c r="R877" s="2"/>
      <c r="S877" s="2"/>
      <c r="T877" s="2"/>
      <c r="U877" s="2"/>
      <c r="V877" s="2"/>
      <c r="W877" s="2"/>
      <c r="X877" s="2"/>
    </row>
    <row r="878" spans="1:24" ht="12.75" customHeight="1" x14ac:dyDescent="0.2">
      <c r="A878" s="3"/>
      <c r="B878" s="3"/>
      <c r="C878" s="3"/>
      <c r="D878" s="4"/>
      <c r="E878" s="3"/>
      <c r="F878" s="31"/>
      <c r="G878" s="31"/>
      <c r="H878" s="31"/>
      <c r="I878" s="31"/>
      <c r="J878" s="30"/>
      <c r="K878" s="2"/>
      <c r="L878" s="2"/>
      <c r="M878" s="2"/>
      <c r="N878" s="2"/>
      <c r="O878" s="2"/>
      <c r="P878" s="2"/>
      <c r="Q878" s="2"/>
      <c r="R878" s="2"/>
      <c r="S878" s="2"/>
      <c r="T878" s="2"/>
      <c r="U878" s="2"/>
      <c r="V878" s="2"/>
      <c r="W878" s="2"/>
      <c r="X878" s="2"/>
    </row>
    <row r="879" spans="1:24" ht="12.75" customHeight="1" x14ac:dyDescent="0.2">
      <c r="A879" s="3"/>
      <c r="B879" s="3"/>
      <c r="C879" s="3"/>
      <c r="D879" s="4"/>
      <c r="E879" s="3"/>
      <c r="F879" s="31"/>
      <c r="G879" s="31"/>
      <c r="H879" s="31"/>
      <c r="I879" s="31"/>
      <c r="J879" s="30"/>
      <c r="K879" s="2"/>
      <c r="L879" s="2"/>
      <c r="M879" s="2"/>
      <c r="N879" s="2"/>
      <c r="O879" s="2"/>
      <c r="P879" s="2"/>
      <c r="Q879" s="2"/>
      <c r="R879" s="2"/>
      <c r="S879" s="2"/>
      <c r="T879" s="2"/>
      <c r="U879" s="2"/>
      <c r="V879" s="2"/>
      <c r="W879" s="2"/>
      <c r="X879" s="2"/>
    </row>
    <row r="880" spans="1:24" ht="12.75" customHeight="1" x14ac:dyDescent="0.2">
      <c r="A880" s="3"/>
      <c r="B880" s="3"/>
      <c r="C880" s="3"/>
      <c r="D880" s="4"/>
      <c r="E880" s="3"/>
      <c r="F880" s="31"/>
      <c r="G880" s="31"/>
      <c r="H880" s="31"/>
      <c r="I880" s="31"/>
      <c r="J880" s="30"/>
      <c r="K880" s="2"/>
      <c r="L880" s="2"/>
      <c r="M880" s="2"/>
      <c r="N880" s="2"/>
      <c r="O880" s="2"/>
      <c r="P880" s="2"/>
      <c r="Q880" s="2"/>
      <c r="R880" s="2"/>
      <c r="S880" s="2"/>
      <c r="T880" s="2"/>
      <c r="U880" s="2"/>
      <c r="V880" s="2"/>
      <c r="W880" s="2"/>
      <c r="X880" s="2"/>
    </row>
    <row r="881" spans="1:24" ht="12.75" customHeight="1" x14ac:dyDescent="0.2">
      <c r="A881" s="3"/>
      <c r="B881" s="3"/>
      <c r="C881" s="3"/>
      <c r="D881" s="4"/>
      <c r="E881" s="3"/>
      <c r="F881" s="31"/>
      <c r="G881" s="31"/>
      <c r="H881" s="31"/>
      <c r="I881" s="31"/>
      <c r="J881" s="30"/>
      <c r="K881" s="2"/>
      <c r="L881" s="2"/>
      <c r="M881" s="2"/>
      <c r="N881" s="2"/>
      <c r="O881" s="2"/>
      <c r="P881" s="2"/>
      <c r="Q881" s="2"/>
      <c r="R881" s="2"/>
      <c r="S881" s="2"/>
      <c r="T881" s="2"/>
      <c r="U881" s="2"/>
      <c r="V881" s="2"/>
      <c r="W881" s="2"/>
      <c r="X881" s="2"/>
    </row>
    <row r="882" spans="1:24" ht="12.75" customHeight="1" x14ac:dyDescent="0.2">
      <c r="A882" s="3"/>
      <c r="B882" s="3"/>
      <c r="C882" s="3"/>
      <c r="D882" s="4"/>
      <c r="E882" s="3"/>
      <c r="F882" s="31"/>
      <c r="G882" s="31"/>
      <c r="H882" s="31"/>
      <c r="I882" s="31"/>
      <c r="J882" s="30"/>
      <c r="K882" s="2"/>
      <c r="L882" s="2"/>
      <c r="M882" s="2"/>
      <c r="N882" s="2"/>
      <c r="O882" s="2"/>
      <c r="P882" s="2"/>
      <c r="Q882" s="2"/>
      <c r="R882" s="2"/>
      <c r="S882" s="2"/>
      <c r="T882" s="2"/>
      <c r="U882" s="2"/>
      <c r="V882" s="2"/>
      <c r="W882" s="2"/>
      <c r="X882" s="2"/>
    </row>
    <row r="883" spans="1:24" ht="12.75" customHeight="1" x14ac:dyDescent="0.2">
      <c r="A883" s="3"/>
      <c r="B883" s="3"/>
      <c r="C883" s="3"/>
      <c r="D883" s="4"/>
      <c r="E883" s="3"/>
      <c r="F883" s="31"/>
      <c r="G883" s="31"/>
      <c r="H883" s="31"/>
      <c r="I883" s="31"/>
      <c r="J883" s="30"/>
      <c r="K883" s="2"/>
      <c r="L883" s="2"/>
      <c r="M883" s="2"/>
      <c r="N883" s="2"/>
      <c r="O883" s="2"/>
      <c r="P883" s="2"/>
      <c r="Q883" s="2"/>
      <c r="R883" s="2"/>
      <c r="S883" s="2"/>
      <c r="T883" s="2"/>
      <c r="U883" s="2"/>
      <c r="V883" s="2"/>
      <c r="W883" s="2"/>
      <c r="X883" s="2"/>
    </row>
    <row r="884" spans="1:24" ht="12.75" customHeight="1" x14ac:dyDescent="0.2">
      <c r="A884" s="3"/>
      <c r="B884" s="3"/>
      <c r="C884" s="3"/>
      <c r="D884" s="4"/>
      <c r="E884" s="3"/>
      <c r="F884" s="31"/>
      <c r="G884" s="31"/>
      <c r="H884" s="31"/>
      <c r="I884" s="31"/>
      <c r="J884" s="30"/>
      <c r="K884" s="2"/>
      <c r="L884" s="2"/>
      <c r="M884" s="2"/>
      <c r="N884" s="2"/>
      <c r="O884" s="2"/>
      <c r="P884" s="2"/>
      <c r="Q884" s="2"/>
      <c r="R884" s="2"/>
      <c r="S884" s="2"/>
      <c r="T884" s="2"/>
      <c r="U884" s="2"/>
      <c r="V884" s="2"/>
      <c r="W884" s="2"/>
      <c r="X884" s="2"/>
    </row>
    <row r="885" spans="1:24" ht="12.75" customHeight="1" x14ac:dyDescent="0.2">
      <c r="A885" s="3"/>
      <c r="B885" s="3"/>
      <c r="C885" s="3"/>
      <c r="D885" s="4"/>
      <c r="E885" s="3"/>
      <c r="F885" s="31"/>
      <c r="G885" s="31"/>
      <c r="H885" s="31"/>
      <c r="I885" s="31"/>
      <c r="J885" s="30"/>
      <c r="K885" s="2"/>
      <c r="L885" s="2"/>
      <c r="M885" s="2"/>
      <c r="N885" s="2"/>
      <c r="O885" s="2"/>
      <c r="P885" s="2"/>
      <c r="Q885" s="2"/>
      <c r="R885" s="2"/>
      <c r="S885" s="2"/>
      <c r="T885" s="2"/>
      <c r="U885" s="2"/>
      <c r="V885" s="2"/>
      <c r="W885" s="2"/>
      <c r="X885" s="2"/>
    </row>
    <row r="886" spans="1:24" ht="12.75" customHeight="1" x14ac:dyDescent="0.2">
      <c r="A886" s="3"/>
      <c r="B886" s="3"/>
      <c r="C886" s="3"/>
      <c r="D886" s="4"/>
      <c r="E886" s="3"/>
      <c r="F886" s="31"/>
      <c r="G886" s="31"/>
      <c r="H886" s="31"/>
      <c r="I886" s="31"/>
      <c r="J886" s="30"/>
      <c r="K886" s="2"/>
      <c r="L886" s="2"/>
      <c r="M886" s="2"/>
      <c r="N886" s="2"/>
      <c r="O886" s="2"/>
      <c r="P886" s="2"/>
      <c r="Q886" s="2"/>
      <c r="R886" s="2"/>
      <c r="S886" s="2"/>
      <c r="T886" s="2"/>
      <c r="U886" s="2"/>
      <c r="V886" s="2"/>
      <c r="W886" s="2"/>
      <c r="X886" s="2"/>
    </row>
    <row r="887" spans="1:24" ht="12.75" customHeight="1" x14ac:dyDescent="0.2">
      <c r="A887" s="3"/>
      <c r="B887" s="3"/>
      <c r="C887" s="3"/>
      <c r="D887" s="4"/>
      <c r="E887" s="3"/>
      <c r="F887" s="31"/>
      <c r="G887" s="31"/>
      <c r="H887" s="31"/>
      <c r="I887" s="31"/>
      <c r="J887" s="30"/>
      <c r="K887" s="2"/>
      <c r="L887" s="2"/>
      <c r="M887" s="2"/>
      <c r="N887" s="2"/>
      <c r="O887" s="2"/>
      <c r="P887" s="2"/>
      <c r="Q887" s="2"/>
      <c r="R887" s="2"/>
      <c r="S887" s="2"/>
      <c r="T887" s="2"/>
      <c r="U887" s="2"/>
      <c r="V887" s="2"/>
      <c r="W887" s="2"/>
      <c r="X887" s="2"/>
    </row>
    <row r="888" spans="1:24" ht="12.75" customHeight="1" x14ac:dyDescent="0.2">
      <c r="A888" s="3"/>
      <c r="B888" s="3"/>
      <c r="C888" s="3"/>
      <c r="D888" s="4"/>
      <c r="E888" s="3"/>
      <c r="F888" s="31"/>
      <c r="G888" s="31"/>
      <c r="H888" s="31"/>
      <c r="I888" s="31"/>
      <c r="J888" s="30"/>
      <c r="K888" s="2"/>
      <c r="L888" s="2"/>
      <c r="M888" s="2"/>
      <c r="N888" s="2"/>
      <c r="O888" s="2"/>
      <c r="P888" s="2"/>
      <c r="Q888" s="2"/>
      <c r="R888" s="2"/>
      <c r="S888" s="2"/>
      <c r="T888" s="2"/>
      <c r="U888" s="2"/>
      <c r="V888" s="2"/>
      <c r="W888" s="2"/>
      <c r="X888" s="2"/>
    </row>
    <row r="889" spans="1:24" ht="12.75" customHeight="1" x14ac:dyDescent="0.2">
      <c r="A889" s="3"/>
      <c r="B889" s="3"/>
      <c r="C889" s="3"/>
      <c r="D889" s="4"/>
      <c r="E889" s="3"/>
      <c r="F889" s="31"/>
      <c r="G889" s="31"/>
      <c r="H889" s="31"/>
      <c r="I889" s="31"/>
      <c r="J889" s="30"/>
      <c r="K889" s="2"/>
      <c r="L889" s="2"/>
      <c r="M889" s="2"/>
      <c r="N889" s="2"/>
      <c r="O889" s="2"/>
      <c r="P889" s="2"/>
      <c r="Q889" s="2"/>
      <c r="R889" s="2"/>
      <c r="S889" s="2"/>
      <c r="T889" s="2"/>
      <c r="U889" s="2"/>
      <c r="V889" s="2"/>
      <c r="W889" s="2"/>
      <c r="X889" s="2"/>
    </row>
    <row r="890" spans="1:24" ht="12.75" customHeight="1" x14ac:dyDescent="0.2">
      <c r="A890" s="3"/>
      <c r="B890" s="3"/>
      <c r="C890" s="3"/>
      <c r="D890" s="4"/>
      <c r="E890" s="3"/>
      <c r="F890" s="31"/>
      <c r="G890" s="31"/>
      <c r="H890" s="31"/>
      <c r="I890" s="31"/>
      <c r="J890" s="30"/>
      <c r="K890" s="2"/>
      <c r="L890" s="2"/>
      <c r="M890" s="2"/>
      <c r="N890" s="2"/>
      <c r="O890" s="2"/>
      <c r="P890" s="2"/>
      <c r="Q890" s="2"/>
      <c r="R890" s="2"/>
      <c r="S890" s="2"/>
      <c r="T890" s="2"/>
      <c r="U890" s="2"/>
      <c r="V890" s="2"/>
      <c r="W890" s="2"/>
      <c r="X890" s="2"/>
    </row>
    <row r="891" spans="1:24" ht="12.75" customHeight="1" x14ac:dyDescent="0.2">
      <c r="A891" s="3"/>
      <c r="B891" s="3"/>
      <c r="C891" s="3"/>
      <c r="D891" s="4"/>
      <c r="E891" s="3"/>
      <c r="F891" s="31"/>
      <c r="G891" s="31"/>
      <c r="H891" s="31"/>
      <c r="I891" s="31"/>
      <c r="J891" s="30"/>
      <c r="K891" s="2"/>
      <c r="L891" s="2"/>
      <c r="M891" s="2"/>
      <c r="N891" s="2"/>
      <c r="O891" s="2"/>
      <c r="P891" s="2"/>
      <c r="Q891" s="2"/>
      <c r="R891" s="2"/>
      <c r="S891" s="2"/>
      <c r="T891" s="2"/>
      <c r="U891" s="2"/>
      <c r="V891" s="2"/>
      <c r="W891" s="2"/>
      <c r="X891" s="2"/>
    </row>
    <row r="892" spans="1:24" ht="12.75" customHeight="1" x14ac:dyDescent="0.2">
      <c r="A892" s="3"/>
      <c r="B892" s="3"/>
      <c r="C892" s="3"/>
      <c r="D892" s="4"/>
      <c r="E892" s="3"/>
      <c r="F892" s="31"/>
      <c r="G892" s="31"/>
      <c r="H892" s="31"/>
      <c r="I892" s="31"/>
      <c r="J892" s="30"/>
      <c r="K892" s="2"/>
      <c r="L892" s="2"/>
      <c r="M892" s="2"/>
      <c r="N892" s="2"/>
      <c r="O892" s="2"/>
      <c r="P892" s="2"/>
      <c r="Q892" s="2"/>
      <c r="R892" s="2"/>
      <c r="S892" s="2"/>
      <c r="T892" s="2"/>
      <c r="U892" s="2"/>
      <c r="V892" s="2"/>
      <c r="W892" s="2"/>
      <c r="X892" s="2"/>
    </row>
    <row r="893" spans="1:24" ht="12.75" customHeight="1" x14ac:dyDescent="0.2">
      <c r="A893" s="3"/>
      <c r="B893" s="3"/>
      <c r="C893" s="3"/>
      <c r="D893" s="4"/>
      <c r="E893" s="3"/>
      <c r="F893" s="31"/>
      <c r="G893" s="31"/>
      <c r="H893" s="31"/>
      <c r="I893" s="31"/>
      <c r="J893" s="30"/>
      <c r="K893" s="2"/>
      <c r="L893" s="2"/>
      <c r="M893" s="2"/>
      <c r="N893" s="2"/>
      <c r="O893" s="2"/>
      <c r="P893" s="2"/>
      <c r="Q893" s="2"/>
      <c r="R893" s="2"/>
      <c r="S893" s="2"/>
      <c r="T893" s="2"/>
      <c r="U893" s="2"/>
      <c r="V893" s="2"/>
      <c r="W893" s="2"/>
      <c r="X893" s="2"/>
    </row>
    <row r="894" spans="1:24" ht="12.75" customHeight="1" x14ac:dyDescent="0.2">
      <c r="A894" s="3"/>
      <c r="B894" s="3"/>
      <c r="C894" s="3"/>
      <c r="D894" s="4"/>
      <c r="E894" s="3"/>
      <c r="F894" s="31"/>
      <c r="G894" s="31"/>
      <c r="H894" s="31"/>
      <c r="I894" s="31"/>
      <c r="J894" s="30"/>
      <c r="K894" s="2"/>
      <c r="L894" s="2"/>
      <c r="M894" s="2"/>
      <c r="N894" s="2"/>
      <c r="O894" s="2"/>
      <c r="P894" s="2"/>
      <c r="Q894" s="2"/>
      <c r="R894" s="2"/>
      <c r="S894" s="2"/>
      <c r="T894" s="2"/>
      <c r="U894" s="2"/>
      <c r="V894" s="2"/>
      <c r="W894" s="2"/>
      <c r="X894" s="2"/>
    </row>
    <row r="895" spans="1:24" ht="12.75" customHeight="1" x14ac:dyDescent="0.2">
      <c r="A895" s="3"/>
      <c r="B895" s="3"/>
      <c r="C895" s="3"/>
      <c r="D895" s="4"/>
      <c r="E895" s="3"/>
      <c r="F895" s="31"/>
      <c r="G895" s="31"/>
      <c r="H895" s="31"/>
      <c r="I895" s="31"/>
      <c r="J895" s="30"/>
      <c r="K895" s="2"/>
      <c r="L895" s="2"/>
      <c r="M895" s="2"/>
      <c r="N895" s="2"/>
      <c r="O895" s="2"/>
      <c r="P895" s="2"/>
      <c r="Q895" s="2"/>
      <c r="R895" s="2"/>
      <c r="S895" s="2"/>
      <c r="T895" s="2"/>
      <c r="U895" s="2"/>
      <c r="V895" s="2"/>
      <c r="W895" s="2"/>
      <c r="X895" s="2"/>
    </row>
    <row r="896" spans="1:24" ht="12.75" customHeight="1" x14ac:dyDescent="0.2">
      <c r="A896" s="3"/>
      <c r="B896" s="3"/>
      <c r="C896" s="3"/>
      <c r="D896" s="4"/>
      <c r="E896" s="3"/>
      <c r="F896" s="31"/>
      <c r="G896" s="31"/>
      <c r="H896" s="31"/>
      <c r="I896" s="31"/>
      <c r="J896" s="30"/>
      <c r="K896" s="2"/>
      <c r="L896" s="2"/>
      <c r="M896" s="2"/>
      <c r="N896" s="2"/>
      <c r="O896" s="2"/>
      <c r="P896" s="2"/>
      <c r="Q896" s="2"/>
      <c r="R896" s="2"/>
      <c r="S896" s="2"/>
      <c r="T896" s="2"/>
      <c r="U896" s="2"/>
      <c r="V896" s="2"/>
      <c r="W896" s="2"/>
      <c r="X896" s="2"/>
    </row>
    <row r="897" spans="1:24" ht="12.75" customHeight="1" x14ac:dyDescent="0.2">
      <c r="A897" s="3"/>
      <c r="B897" s="3"/>
      <c r="C897" s="3"/>
      <c r="D897" s="4"/>
      <c r="E897" s="3"/>
      <c r="F897" s="31"/>
      <c r="G897" s="31"/>
      <c r="H897" s="31"/>
      <c r="I897" s="31"/>
      <c r="J897" s="30"/>
      <c r="K897" s="2"/>
      <c r="L897" s="2"/>
      <c r="M897" s="2"/>
      <c r="N897" s="2"/>
      <c r="O897" s="2"/>
      <c r="P897" s="2"/>
      <c r="Q897" s="2"/>
      <c r="R897" s="2"/>
      <c r="S897" s="2"/>
      <c r="T897" s="2"/>
      <c r="U897" s="2"/>
      <c r="V897" s="2"/>
      <c r="W897" s="2"/>
      <c r="X897" s="2"/>
    </row>
    <row r="898" spans="1:24" ht="12.75" customHeight="1" x14ac:dyDescent="0.2">
      <c r="A898" s="3"/>
      <c r="B898" s="3"/>
      <c r="C898" s="3"/>
      <c r="D898" s="4"/>
      <c r="E898" s="3"/>
      <c r="F898" s="31"/>
      <c r="G898" s="31"/>
      <c r="H898" s="31"/>
      <c r="I898" s="31"/>
      <c r="J898" s="30"/>
      <c r="K898" s="2"/>
      <c r="L898" s="2"/>
      <c r="M898" s="2"/>
      <c r="N898" s="2"/>
      <c r="O898" s="2"/>
      <c r="P898" s="2"/>
      <c r="Q898" s="2"/>
      <c r="R898" s="2"/>
      <c r="S898" s="2"/>
      <c r="T898" s="2"/>
      <c r="U898" s="2"/>
      <c r="V898" s="2"/>
      <c r="W898" s="2"/>
      <c r="X898" s="2"/>
    </row>
    <row r="899" spans="1:24" ht="12.75" customHeight="1" x14ac:dyDescent="0.2">
      <c r="A899" s="3"/>
      <c r="B899" s="3"/>
      <c r="C899" s="3"/>
      <c r="D899" s="4"/>
      <c r="E899" s="3"/>
      <c r="F899" s="31"/>
      <c r="G899" s="31"/>
      <c r="H899" s="31"/>
      <c r="I899" s="31"/>
      <c r="J899" s="30"/>
      <c r="K899" s="2"/>
      <c r="L899" s="2"/>
      <c r="M899" s="2"/>
      <c r="N899" s="2"/>
      <c r="O899" s="2"/>
      <c r="P899" s="2"/>
      <c r="Q899" s="2"/>
      <c r="R899" s="2"/>
      <c r="S899" s="2"/>
      <c r="T899" s="2"/>
      <c r="U899" s="2"/>
      <c r="V899" s="2"/>
      <c r="W899" s="2"/>
      <c r="X899" s="2"/>
    </row>
    <row r="900" spans="1:24" ht="12.75" customHeight="1" x14ac:dyDescent="0.2">
      <c r="A900" s="3"/>
      <c r="B900" s="3"/>
      <c r="C900" s="3"/>
      <c r="D900" s="4"/>
      <c r="E900" s="3"/>
      <c r="F900" s="31"/>
      <c r="G900" s="31"/>
      <c r="H900" s="31"/>
      <c r="I900" s="31"/>
      <c r="J900" s="30"/>
      <c r="K900" s="2"/>
      <c r="L900" s="2"/>
      <c r="M900" s="2"/>
      <c r="N900" s="2"/>
      <c r="O900" s="2"/>
      <c r="P900" s="2"/>
      <c r="Q900" s="2"/>
      <c r="R900" s="2"/>
      <c r="S900" s="2"/>
      <c r="T900" s="2"/>
      <c r="U900" s="2"/>
      <c r="V900" s="2"/>
      <c r="W900" s="2"/>
      <c r="X900" s="2"/>
    </row>
    <row r="901" spans="1:24" ht="12.75" customHeight="1" x14ac:dyDescent="0.2">
      <c r="A901" s="3"/>
      <c r="B901" s="3"/>
      <c r="C901" s="3"/>
      <c r="D901" s="4"/>
      <c r="E901" s="3"/>
      <c r="F901" s="31"/>
      <c r="G901" s="31"/>
      <c r="H901" s="31"/>
      <c r="I901" s="31"/>
      <c r="J901" s="30"/>
      <c r="K901" s="2"/>
      <c r="L901" s="2"/>
      <c r="M901" s="2"/>
      <c r="N901" s="2"/>
      <c r="O901" s="2"/>
      <c r="P901" s="2"/>
      <c r="Q901" s="2"/>
      <c r="R901" s="2"/>
      <c r="S901" s="2"/>
      <c r="T901" s="2"/>
      <c r="U901" s="2"/>
      <c r="V901" s="2"/>
      <c r="W901" s="2"/>
      <c r="X901" s="2"/>
    </row>
    <row r="902" spans="1:24" ht="12.75" customHeight="1" x14ac:dyDescent="0.2">
      <c r="A902" s="3"/>
      <c r="B902" s="3"/>
      <c r="C902" s="3"/>
      <c r="D902" s="4"/>
      <c r="E902" s="3"/>
      <c r="F902" s="31"/>
      <c r="G902" s="31"/>
      <c r="H902" s="31"/>
      <c r="I902" s="31"/>
      <c r="J902" s="30"/>
      <c r="K902" s="2"/>
      <c r="L902" s="2"/>
      <c r="M902" s="2"/>
      <c r="N902" s="2"/>
      <c r="O902" s="2"/>
      <c r="P902" s="2"/>
      <c r="Q902" s="2"/>
      <c r="R902" s="2"/>
      <c r="S902" s="2"/>
      <c r="T902" s="2"/>
      <c r="U902" s="2"/>
      <c r="V902" s="2"/>
      <c r="W902" s="2"/>
      <c r="X902" s="2"/>
    </row>
    <row r="903" spans="1:24" ht="12.75" customHeight="1" x14ac:dyDescent="0.2">
      <c r="A903" s="3"/>
      <c r="B903" s="3"/>
      <c r="C903" s="3"/>
      <c r="D903" s="4"/>
      <c r="E903" s="3"/>
      <c r="F903" s="31"/>
      <c r="G903" s="31"/>
      <c r="H903" s="31"/>
      <c r="I903" s="31"/>
      <c r="J903" s="30"/>
      <c r="K903" s="2"/>
      <c r="L903" s="2"/>
      <c r="M903" s="2"/>
      <c r="N903" s="2"/>
      <c r="O903" s="2"/>
      <c r="P903" s="2"/>
      <c r="Q903" s="2"/>
      <c r="R903" s="2"/>
      <c r="S903" s="2"/>
      <c r="T903" s="2"/>
      <c r="U903" s="2"/>
      <c r="V903" s="2"/>
      <c r="W903" s="2"/>
      <c r="X903" s="2"/>
    </row>
    <row r="904" spans="1:24" ht="12.75" customHeight="1" x14ac:dyDescent="0.2">
      <c r="A904" s="3"/>
      <c r="B904" s="3"/>
      <c r="C904" s="3"/>
      <c r="D904" s="4"/>
      <c r="E904" s="3"/>
      <c r="F904" s="31"/>
      <c r="G904" s="31"/>
      <c r="H904" s="31"/>
      <c r="I904" s="31"/>
      <c r="J904" s="30"/>
      <c r="K904" s="2"/>
      <c r="L904" s="2"/>
      <c r="M904" s="2"/>
      <c r="N904" s="2"/>
      <c r="O904" s="2"/>
      <c r="P904" s="2"/>
      <c r="Q904" s="2"/>
      <c r="R904" s="2"/>
      <c r="S904" s="2"/>
      <c r="T904" s="2"/>
      <c r="U904" s="2"/>
      <c r="V904" s="2"/>
      <c r="W904" s="2"/>
      <c r="X904" s="2"/>
    </row>
    <row r="905" spans="1:24" ht="12.75" customHeight="1" x14ac:dyDescent="0.2">
      <c r="A905" s="3"/>
      <c r="B905" s="3"/>
      <c r="C905" s="3"/>
      <c r="D905" s="4"/>
      <c r="E905" s="3"/>
      <c r="F905" s="31"/>
      <c r="G905" s="31"/>
      <c r="H905" s="31"/>
      <c r="I905" s="31"/>
      <c r="J905" s="30"/>
      <c r="K905" s="2"/>
      <c r="L905" s="2"/>
      <c r="M905" s="2"/>
      <c r="N905" s="2"/>
      <c r="O905" s="2"/>
      <c r="P905" s="2"/>
      <c r="Q905" s="2"/>
      <c r="R905" s="2"/>
      <c r="S905" s="2"/>
      <c r="T905" s="2"/>
      <c r="U905" s="2"/>
      <c r="V905" s="2"/>
      <c r="W905" s="2"/>
      <c r="X905" s="2"/>
    </row>
    <row r="906" spans="1:24" ht="12.75" customHeight="1" x14ac:dyDescent="0.2">
      <c r="A906" s="3"/>
      <c r="B906" s="3"/>
      <c r="C906" s="3"/>
      <c r="D906" s="4"/>
      <c r="E906" s="3"/>
      <c r="F906" s="31"/>
      <c r="G906" s="31"/>
      <c r="H906" s="31"/>
      <c r="I906" s="31"/>
      <c r="J906" s="30"/>
      <c r="K906" s="2"/>
      <c r="L906" s="2"/>
      <c r="M906" s="2"/>
      <c r="N906" s="2"/>
      <c r="O906" s="2"/>
      <c r="P906" s="2"/>
      <c r="Q906" s="2"/>
      <c r="R906" s="2"/>
      <c r="S906" s="2"/>
      <c r="T906" s="2"/>
      <c r="U906" s="2"/>
      <c r="V906" s="2"/>
      <c r="W906" s="2"/>
      <c r="X906" s="2"/>
    </row>
    <row r="907" spans="1:24" ht="12.75" customHeight="1" x14ac:dyDescent="0.2">
      <c r="A907" s="3"/>
      <c r="B907" s="3"/>
      <c r="C907" s="3"/>
      <c r="D907" s="4"/>
      <c r="E907" s="3"/>
      <c r="F907" s="31"/>
      <c r="G907" s="31"/>
      <c r="H907" s="31"/>
      <c r="I907" s="31"/>
      <c r="J907" s="30"/>
      <c r="K907" s="2"/>
      <c r="L907" s="2"/>
      <c r="M907" s="2"/>
      <c r="N907" s="2"/>
      <c r="O907" s="2"/>
      <c r="P907" s="2"/>
      <c r="Q907" s="2"/>
      <c r="R907" s="2"/>
      <c r="S907" s="2"/>
      <c r="T907" s="2"/>
      <c r="U907" s="2"/>
      <c r="V907" s="2"/>
      <c r="W907" s="2"/>
      <c r="X907" s="2"/>
    </row>
    <row r="908" spans="1:24" ht="12.75" customHeight="1" x14ac:dyDescent="0.2">
      <c r="A908" s="3"/>
      <c r="B908" s="3"/>
      <c r="C908" s="3"/>
      <c r="D908" s="4"/>
      <c r="E908" s="3"/>
      <c r="F908" s="31"/>
      <c r="G908" s="31"/>
      <c r="H908" s="31"/>
      <c r="I908" s="31"/>
      <c r="J908" s="30"/>
      <c r="K908" s="2"/>
      <c r="L908" s="2"/>
      <c r="M908" s="2"/>
      <c r="N908" s="2"/>
      <c r="O908" s="2"/>
      <c r="P908" s="2"/>
      <c r="Q908" s="2"/>
      <c r="R908" s="2"/>
      <c r="S908" s="2"/>
      <c r="T908" s="2"/>
      <c r="U908" s="2"/>
      <c r="V908" s="2"/>
      <c r="W908" s="2"/>
      <c r="X908" s="2"/>
    </row>
    <row r="909" spans="1:24" ht="12.75" customHeight="1" x14ac:dyDescent="0.2">
      <c r="A909" s="3"/>
      <c r="B909" s="3"/>
      <c r="C909" s="3"/>
      <c r="D909" s="4"/>
      <c r="E909" s="3"/>
      <c r="F909" s="31"/>
      <c r="G909" s="31"/>
      <c r="H909" s="31"/>
      <c r="I909" s="31"/>
      <c r="J909" s="30"/>
      <c r="K909" s="2"/>
      <c r="L909" s="2"/>
      <c r="M909" s="2"/>
      <c r="N909" s="2"/>
      <c r="O909" s="2"/>
      <c r="P909" s="2"/>
      <c r="Q909" s="2"/>
      <c r="R909" s="2"/>
      <c r="S909" s="2"/>
      <c r="T909" s="2"/>
      <c r="U909" s="2"/>
      <c r="V909" s="2"/>
      <c r="W909" s="2"/>
      <c r="X909" s="2"/>
    </row>
    <row r="910" spans="1:24" ht="12.75" customHeight="1" x14ac:dyDescent="0.2">
      <c r="A910" s="3"/>
      <c r="B910" s="3"/>
      <c r="C910" s="3"/>
      <c r="D910" s="4"/>
      <c r="E910" s="3"/>
      <c r="F910" s="31"/>
      <c r="G910" s="31"/>
      <c r="H910" s="31"/>
      <c r="I910" s="31"/>
      <c r="J910" s="30"/>
      <c r="K910" s="2"/>
      <c r="L910" s="2"/>
      <c r="M910" s="2"/>
      <c r="N910" s="2"/>
      <c r="O910" s="2"/>
      <c r="P910" s="2"/>
      <c r="Q910" s="2"/>
      <c r="R910" s="2"/>
      <c r="S910" s="2"/>
      <c r="T910" s="2"/>
      <c r="U910" s="2"/>
      <c r="V910" s="2"/>
      <c r="W910" s="2"/>
      <c r="X910" s="2"/>
    </row>
    <row r="911" spans="1:24" ht="12.75" customHeight="1" x14ac:dyDescent="0.2">
      <c r="A911" s="3"/>
      <c r="B911" s="3"/>
      <c r="C911" s="3"/>
      <c r="D911" s="4"/>
      <c r="E911" s="3"/>
      <c r="F911" s="31"/>
      <c r="G911" s="31"/>
      <c r="H911" s="31"/>
      <c r="I911" s="31"/>
      <c r="J911" s="30"/>
      <c r="K911" s="2"/>
      <c r="L911" s="2"/>
      <c r="M911" s="2"/>
      <c r="N911" s="2"/>
      <c r="O911" s="2"/>
      <c r="P911" s="2"/>
      <c r="Q911" s="2"/>
      <c r="R911" s="2"/>
      <c r="S911" s="2"/>
      <c r="T911" s="2"/>
      <c r="U911" s="2"/>
      <c r="V911" s="2"/>
      <c r="W911" s="2"/>
      <c r="X911" s="2"/>
    </row>
    <row r="912" spans="1:24" ht="12.75" customHeight="1" x14ac:dyDescent="0.2">
      <c r="A912" s="3"/>
      <c r="B912" s="3"/>
      <c r="C912" s="3"/>
      <c r="D912" s="4"/>
      <c r="E912" s="3"/>
      <c r="F912" s="31"/>
      <c r="G912" s="31"/>
      <c r="H912" s="31"/>
      <c r="I912" s="31"/>
      <c r="J912" s="30"/>
      <c r="K912" s="2"/>
      <c r="L912" s="2"/>
      <c r="M912" s="2"/>
      <c r="N912" s="2"/>
      <c r="O912" s="2"/>
      <c r="P912" s="2"/>
      <c r="Q912" s="2"/>
      <c r="R912" s="2"/>
      <c r="S912" s="2"/>
      <c r="T912" s="2"/>
      <c r="U912" s="2"/>
      <c r="V912" s="2"/>
      <c r="W912" s="2"/>
      <c r="X912" s="2"/>
    </row>
    <row r="913" spans="1:24" ht="12.75" customHeight="1" x14ac:dyDescent="0.2">
      <c r="A913" s="3"/>
      <c r="B913" s="3"/>
      <c r="C913" s="3"/>
      <c r="D913" s="4"/>
      <c r="E913" s="3"/>
      <c r="F913" s="31"/>
      <c r="G913" s="31"/>
      <c r="H913" s="31"/>
      <c r="I913" s="31"/>
      <c r="J913" s="30"/>
      <c r="K913" s="2"/>
      <c r="L913" s="2"/>
      <c r="M913" s="2"/>
      <c r="N913" s="2"/>
      <c r="O913" s="2"/>
      <c r="P913" s="2"/>
      <c r="Q913" s="2"/>
      <c r="R913" s="2"/>
      <c r="S913" s="2"/>
      <c r="T913" s="2"/>
      <c r="U913" s="2"/>
      <c r="V913" s="2"/>
      <c r="W913" s="2"/>
      <c r="X913" s="2"/>
    </row>
    <row r="914" spans="1:24" ht="12.75" customHeight="1" x14ac:dyDescent="0.2">
      <c r="A914" s="3"/>
      <c r="B914" s="3"/>
      <c r="C914" s="3"/>
      <c r="D914" s="4"/>
      <c r="E914" s="3"/>
      <c r="F914" s="31"/>
      <c r="G914" s="31"/>
      <c r="H914" s="31"/>
      <c r="I914" s="31"/>
      <c r="J914" s="30"/>
      <c r="K914" s="2"/>
      <c r="L914" s="2"/>
      <c r="M914" s="2"/>
      <c r="N914" s="2"/>
      <c r="O914" s="2"/>
      <c r="P914" s="2"/>
      <c r="Q914" s="2"/>
      <c r="R914" s="2"/>
      <c r="S914" s="2"/>
      <c r="T914" s="2"/>
      <c r="U914" s="2"/>
      <c r="V914" s="2"/>
      <c r="W914" s="2"/>
      <c r="X914" s="2"/>
    </row>
    <row r="915" spans="1:24" ht="12.75" customHeight="1" x14ac:dyDescent="0.2">
      <c r="A915" s="3"/>
      <c r="B915" s="3"/>
      <c r="C915" s="3"/>
      <c r="D915" s="4"/>
      <c r="E915" s="3"/>
      <c r="F915" s="31"/>
      <c r="G915" s="31"/>
      <c r="H915" s="31"/>
      <c r="I915" s="31"/>
      <c r="J915" s="30"/>
      <c r="K915" s="2"/>
      <c r="L915" s="2"/>
      <c r="M915" s="2"/>
      <c r="N915" s="2"/>
      <c r="O915" s="2"/>
      <c r="P915" s="2"/>
      <c r="Q915" s="2"/>
      <c r="R915" s="2"/>
      <c r="S915" s="2"/>
      <c r="T915" s="2"/>
      <c r="U915" s="2"/>
      <c r="V915" s="2"/>
      <c r="W915" s="2"/>
      <c r="X915" s="2"/>
    </row>
    <row r="916" spans="1:24" ht="12.75" customHeight="1" x14ac:dyDescent="0.2">
      <c r="A916" s="3"/>
      <c r="B916" s="3"/>
      <c r="C916" s="3"/>
      <c r="D916" s="4"/>
      <c r="E916" s="3"/>
      <c r="F916" s="31"/>
      <c r="G916" s="31"/>
      <c r="H916" s="31"/>
      <c r="I916" s="31"/>
      <c r="J916" s="30"/>
      <c r="K916" s="2"/>
      <c r="L916" s="2"/>
      <c r="M916" s="2"/>
      <c r="N916" s="2"/>
      <c r="O916" s="2"/>
      <c r="P916" s="2"/>
      <c r="Q916" s="2"/>
      <c r="R916" s="2"/>
      <c r="S916" s="2"/>
      <c r="T916" s="2"/>
      <c r="U916" s="2"/>
      <c r="V916" s="2"/>
      <c r="W916" s="2"/>
      <c r="X916" s="2"/>
    </row>
    <row r="917" spans="1:24" ht="12.75" customHeight="1" x14ac:dyDescent="0.2">
      <c r="A917" s="3"/>
      <c r="B917" s="3"/>
      <c r="C917" s="3"/>
      <c r="D917" s="4"/>
      <c r="E917" s="3"/>
      <c r="F917" s="31"/>
      <c r="G917" s="31"/>
      <c r="H917" s="31"/>
      <c r="I917" s="31"/>
      <c r="J917" s="30"/>
      <c r="K917" s="2"/>
      <c r="L917" s="2"/>
      <c r="M917" s="2"/>
      <c r="N917" s="2"/>
      <c r="O917" s="2"/>
      <c r="P917" s="2"/>
      <c r="Q917" s="2"/>
      <c r="R917" s="2"/>
      <c r="S917" s="2"/>
      <c r="T917" s="2"/>
      <c r="U917" s="2"/>
      <c r="V917" s="2"/>
      <c r="W917" s="2"/>
      <c r="X917" s="2"/>
    </row>
    <row r="918" spans="1:24" ht="12.75" customHeight="1" x14ac:dyDescent="0.2">
      <c r="A918" s="3"/>
      <c r="B918" s="3"/>
      <c r="C918" s="3"/>
      <c r="D918" s="4"/>
      <c r="E918" s="3"/>
      <c r="F918" s="31"/>
      <c r="G918" s="31"/>
      <c r="H918" s="31"/>
      <c r="I918" s="31"/>
      <c r="J918" s="30"/>
      <c r="K918" s="2"/>
      <c r="L918" s="2"/>
      <c r="M918" s="2"/>
      <c r="N918" s="2"/>
      <c r="O918" s="2"/>
      <c r="P918" s="2"/>
      <c r="Q918" s="2"/>
      <c r="R918" s="2"/>
      <c r="S918" s="2"/>
      <c r="T918" s="2"/>
      <c r="U918" s="2"/>
      <c r="V918" s="2"/>
      <c r="W918" s="2"/>
      <c r="X918" s="2"/>
    </row>
    <row r="919" spans="1:24" ht="12.75" customHeight="1" x14ac:dyDescent="0.2">
      <c r="A919" s="3"/>
      <c r="B919" s="3"/>
      <c r="C919" s="3"/>
      <c r="D919" s="4"/>
      <c r="E919" s="3"/>
      <c r="F919" s="31"/>
      <c r="G919" s="31"/>
      <c r="H919" s="31"/>
      <c r="I919" s="31"/>
      <c r="J919" s="30"/>
      <c r="K919" s="2"/>
      <c r="L919" s="2"/>
      <c r="M919" s="2"/>
      <c r="N919" s="2"/>
      <c r="O919" s="2"/>
      <c r="P919" s="2"/>
      <c r="Q919" s="2"/>
      <c r="R919" s="2"/>
      <c r="S919" s="2"/>
      <c r="T919" s="2"/>
      <c r="U919" s="2"/>
      <c r="V919" s="2"/>
      <c r="W919" s="2"/>
      <c r="X919" s="2"/>
    </row>
    <row r="920" spans="1:24" ht="12.75" customHeight="1" x14ac:dyDescent="0.2">
      <c r="A920" s="3"/>
      <c r="B920" s="3"/>
      <c r="C920" s="3"/>
      <c r="D920" s="4"/>
      <c r="E920" s="3"/>
      <c r="F920" s="31"/>
      <c r="G920" s="31"/>
      <c r="H920" s="31"/>
      <c r="I920" s="31"/>
      <c r="J920" s="30"/>
      <c r="K920" s="2"/>
      <c r="L920" s="2"/>
      <c r="M920" s="2"/>
      <c r="N920" s="2"/>
      <c r="O920" s="2"/>
      <c r="P920" s="2"/>
      <c r="Q920" s="2"/>
      <c r="R920" s="2"/>
      <c r="S920" s="2"/>
      <c r="T920" s="2"/>
      <c r="U920" s="2"/>
      <c r="V920" s="2"/>
      <c r="W920" s="2"/>
      <c r="X920" s="2"/>
    </row>
    <row r="921" spans="1:24" ht="12.75" customHeight="1" x14ac:dyDescent="0.2">
      <c r="A921" s="3"/>
      <c r="B921" s="3"/>
      <c r="C921" s="3"/>
      <c r="D921" s="4"/>
      <c r="E921" s="3"/>
      <c r="F921" s="31"/>
      <c r="G921" s="31"/>
      <c r="H921" s="31"/>
      <c r="I921" s="31"/>
      <c r="J921" s="30"/>
      <c r="K921" s="2"/>
      <c r="L921" s="2"/>
      <c r="M921" s="2"/>
      <c r="N921" s="2"/>
      <c r="O921" s="2"/>
      <c r="P921" s="2"/>
      <c r="Q921" s="2"/>
      <c r="R921" s="2"/>
      <c r="S921" s="2"/>
      <c r="T921" s="2"/>
      <c r="U921" s="2"/>
      <c r="V921" s="2"/>
      <c r="W921" s="2"/>
      <c r="X921" s="2"/>
    </row>
    <row r="922" spans="1:24" ht="12.75" customHeight="1" x14ac:dyDescent="0.2">
      <c r="A922" s="3"/>
      <c r="B922" s="3"/>
      <c r="C922" s="3"/>
      <c r="D922" s="4"/>
      <c r="E922" s="3"/>
      <c r="F922" s="31"/>
      <c r="G922" s="31"/>
      <c r="H922" s="31"/>
      <c r="I922" s="31"/>
      <c r="J922" s="30"/>
      <c r="K922" s="2"/>
      <c r="L922" s="2"/>
      <c r="M922" s="2"/>
      <c r="N922" s="2"/>
      <c r="O922" s="2"/>
      <c r="P922" s="2"/>
      <c r="Q922" s="2"/>
      <c r="R922" s="2"/>
      <c r="S922" s="2"/>
      <c r="T922" s="2"/>
      <c r="U922" s="2"/>
      <c r="V922" s="2"/>
      <c r="W922" s="2"/>
      <c r="X922" s="2"/>
    </row>
    <row r="923" spans="1:24" ht="12.75" customHeight="1" x14ac:dyDescent="0.2">
      <c r="A923" s="3"/>
      <c r="B923" s="3"/>
      <c r="C923" s="3"/>
      <c r="D923" s="4"/>
      <c r="E923" s="3"/>
      <c r="F923" s="31"/>
      <c r="G923" s="31"/>
      <c r="H923" s="31"/>
      <c r="I923" s="31"/>
      <c r="J923" s="30"/>
      <c r="K923" s="2"/>
      <c r="L923" s="2"/>
      <c r="M923" s="2"/>
      <c r="N923" s="2"/>
      <c r="O923" s="2"/>
      <c r="P923" s="2"/>
      <c r="Q923" s="2"/>
      <c r="R923" s="2"/>
      <c r="S923" s="2"/>
      <c r="T923" s="2"/>
      <c r="U923" s="2"/>
      <c r="V923" s="2"/>
      <c r="W923" s="2"/>
      <c r="X923" s="2"/>
    </row>
    <row r="924" spans="1:24" ht="12.75" customHeight="1" x14ac:dyDescent="0.2">
      <c r="A924" s="3"/>
      <c r="B924" s="3"/>
      <c r="C924" s="3"/>
      <c r="D924" s="4"/>
      <c r="E924" s="3"/>
      <c r="F924" s="31"/>
      <c r="G924" s="31"/>
      <c r="H924" s="31"/>
      <c r="I924" s="31"/>
      <c r="J924" s="30"/>
      <c r="K924" s="2"/>
      <c r="L924" s="2"/>
      <c r="M924" s="2"/>
      <c r="N924" s="2"/>
      <c r="O924" s="2"/>
      <c r="P924" s="2"/>
      <c r="Q924" s="2"/>
      <c r="R924" s="2"/>
      <c r="S924" s="2"/>
      <c r="T924" s="2"/>
      <c r="U924" s="2"/>
      <c r="V924" s="2"/>
      <c r="W924" s="2"/>
      <c r="X924" s="2"/>
    </row>
    <row r="925" spans="1:24" ht="12.75" customHeight="1" x14ac:dyDescent="0.2">
      <c r="A925" s="3"/>
      <c r="B925" s="3"/>
      <c r="C925" s="3"/>
      <c r="D925" s="4"/>
      <c r="E925" s="3"/>
      <c r="F925" s="31"/>
      <c r="G925" s="31"/>
      <c r="H925" s="31"/>
      <c r="I925" s="31"/>
      <c r="J925" s="30"/>
      <c r="K925" s="2"/>
      <c r="L925" s="2"/>
      <c r="M925" s="2"/>
      <c r="N925" s="2"/>
      <c r="O925" s="2"/>
      <c r="P925" s="2"/>
      <c r="Q925" s="2"/>
      <c r="R925" s="2"/>
      <c r="S925" s="2"/>
      <c r="T925" s="2"/>
      <c r="U925" s="2"/>
      <c r="V925" s="2"/>
      <c r="W925" s="2"/>
      <c r="X925" s="2"/>
    </row>
    <row r="926" spans="1:24" ht="12.75" customHeight="1" x14ac:dyDescent="0.2">
      <c r="A926" s="3"/>
      <c r="B926" s="3"/>
      <c r="C926" s="3"/>
      <c r="D926" s="4"/>
      <c r="E926" s="3"/>
      <c r="F926" s="31"/>
      <c r="G926" s="31"/>
      <c r="H926" s="31"/>
      <c r="I926" s="31"/>
      <c r="J926" s="30"/>
      <c r="K926" s="2"/>
      <c r="L926" s="2"/>
      <c r="M926" s="2"/>
      <c r="N926" s="2"/>
      <c r="O926" s="2"/>
      <c r="P926" s="2"/>
      <c r="Q926" s="2"/>
      <c r="R926" s="2"/>
      <c r="S926" s="2"/>
      <c r="T926" s="2"/>
      <c r="U926" s="2"/>
      <c r="V926" s="2"/>
      <c r="W926" s="2"/>
      <c r="X926" s="2"/>
    </row>
    <row r="927" spans="1:24" ht="12.75" customHeight="1" x14ac:dyDescent="0.2">
      <c r="A927" s="3"/>
      <c r="B927" s="3"/>
      <c r="C927" s="3"/>
      <c r="D927" s="4"/>
      <c r="E927" s="3"/>
      <c r="F927" s="31"/>
      <c r="G927" s="31"/>
      <c r="H927" s="31"/>
      <c r="I927" s="31"/>
      <c r="J927" s="30"/>
      <c r="K927" s="2"/>
      <c r="L927" s="2"/>
      <c r="M927" s="2"/>
      <c r="N927" s="2"/>
      <c r="O927" s="2"/>
      <c r="P927" s="2"/>
      <c r="Q927" s="2"/>
      <c r="R927" s="2"/>
      <c r="S927" s="2"/>
      <c r="T927" s="2"/>
      <c r="U927" s="2"/>
      <c r="V927" s="2"/>
      <c r="W927" s="2"/>
      <c r="X927" s="2"/>
    </row>
    <row r="928" spans="1:24" ht="12.75" customHeight="1" x14ac:dyDescent="0.2">
      <c r="A928" s="3"/>
      <c r="B928" s="3"/>
      <c r="C928" s="3"/>
      <c r="D928" s="4"/>
      <c r="E928" s="3"/>
      <c r="F928" s="31"/>
      <c r="G928" s="31"/>
      <c r="H928" s="31"/>
      <c r="I928" s="31"/>
      <c r="J928" s="30"/>
      <c r="K928" s="2"/>
      <c r="L928" s="2"/>
      <c r="M928" s="2"/>
      <c r="N928" s="2"/>
      <c r="O928" s="2"/>
      <c r="P928" s="2"/>
      <c r="Q928" s="2"/>
      <c r="R928" s="2"/>
      <c r="S928" s="2"/>
      <c r="T928" s="2"/>
      <c r="U928" s="2"/>
      <c r="V928" s="2"/>
      <c r="W928" s="2"/>
      <c r="X928" s="2"/>
    </row>
    <row r="929" spans="1:24" ht="12.75" customHeight="1" x14ac:dyDescent="0.2">
      <c r="A929" s="3"/>
      <c r="B929" s="3"/>
      <c r="C929" s="3"/>
      <c r="D929" s="4"/>
      <c r="E929" s="3"/>
      <c r="F929" s="31"/>
      <c r="G929" s="31"/>
      <c r="H929" s="31"/>
      <c r="I929" s="31"/>
      <c r="J929" s="30"/>
      <c r="K929" s="2"/>
      <c r="L929" s="2"/>
      <c r="M929" s="2"/>
      <c r="N929" s="2"/>
      <c r="O929" s="2"/>
      <c r="P929" s="2"/>
      <c r="Q929" s="2"/>
      <c r="R929" s="2"/>
      <c r="S929" s="2"/>
      <c r="T929" s="2"/>
      <c r="U929" s="2"/>
      <c r="V929" s="2"/>
      <c r="W929" s="2"/>
      <c r="X929" s="2"/>
    </row>
    <row r="930" spans="1:24" ht="12.75" customHeight="1" x14ac:dyDescent="0.2">
      <c r="A930" s="3"/>
      <c r="B930" s="3"/>
      <c r="C930" s="3"/>
      <c r="D930" s="4"/>
      <c r="E930" s="3"/>
      <c r="F930" s="31"/>
      <c r="G930" s="31"/>
      <c r="H930" s="31"/>
      <c r="I930" s="31"/>
      <c r="J930" s="30"/>
      <c r="K930" s="2"/>
      <c r="L930" s="2"/>
      <c r="M930" s="2"/>
      <c r="N930" s="2"/>
      <c r="O930" s="2"/>
      <c r="P930" s="2"/>
      <c r="Q930" s="2"/>
      <c r="R930" s="2"/>
      <c r="S930" s="2"/>
      <c r="T930" s="2"/>
      <c r="U930" s="2"/>
      <c r="V930" s="2"/>
      <c r="W930" s="2"/>
      <c r="X930" s="2"/>
    </row>
    <row r="931" spans="1:24" ht="12.75" customHeight="1" x14ac:dyDescent="0.2">
      <c r="A931" s="3"/>
      <c r="B931" s="3"/>
      <c r="C931" s="3"/>
      <c r="D931" s="4"/>
      <c r="E931" s="3"/>
      <c r="F931" s="31"/>
      <c r="G931" s="31"/>
      <c r="H931" s="31"/>
      <c r="I931" s="31"/>
      <c r="J931" s="30"/>
      <c r="K931" s="2"/>
      <c r="L931" s="2"/>
      <c r="M931" s="2"/>
      <c r="N931" s="2"/>
      <c r="O931" s="2"/>
      <c r="P931" s="2"/>
      <c r="Q931" s="2"/>
      <c r="R931" s="2"/>
      <c r="S931" s="2"/>
      <c r="T931" s="2"/>
      <c r="U931" s="2"/>
      <c r="V931" s="2"/>
      <c r="W931" s="2"/>
      <c r="X931" s="2"/>
    </row>
    <row r="932" spans="1:24" ht="12.75" customHeight="1" x14ac:dyDescent="0.2">
      <c r="A932" s="3"/>
      <c r="B932" s="3"/>
      <c r="C932" s="3"/>
      <c r="D932" s="4"/>
      <c r="E932" s="3"/>
      <c r="F932" s="31"/>
      <c r="G932" s="31"/>
      <c r="H932" s="31"/>
      <c r="I932" s="31"/>
      <c r="J932" s="30"/>
      <c r="K932" s="2"/>
      <c r="L932" s="2"/>
      <c r="M932" s="2"/>
      <c r="N932" s="2"/>
      <c r="O932" s="2"/>
      <c r="P932" s="2"/>
      <c r="Q932" s="2"/>
      <c r="R932" s="2"/>
      <c r="S932" s="2"/>
      <c r="T932" s="2"/>
      <c r="U932" s="2"/>
      <c r="V932" s="2"/>
      <c r="W932" s="2"/>
      <c r="X932" s="2"/>
    </row>
    <row r="933" spans="1:24" ht="12.75" customHeight="1" x14ac:dyDescent="0.2">
      <c r="A933" s="3"/>
      <c r="B933" s="3"/>
      <c r="C933" s="3"/>
      <c r="D933" s="4"/>
      <c r="E933" s="3"/>
      <c r="F933" s="31"/>
      <c r="G933" s="31"/>
      <c r="H933" s="31"/>
      <c r="I933" s="31"/>
      <c r="J933" s="30"/>
      <c r="K933" s="2"/>
      <c r="L933" s="2"/>
      <c r="M933" s="2"/>
      <c r="N933" s="2"/>
      <c r="O933" s="2"/>
      <c r="P933" s="2"/>
      <c r="Q933" s="2"/>
      <c r="R933" s="2"/>
      <c r="S933" s="2"/>
      <c r="T933" s="2"/>
      <c r="U933" s="2"/>
      <c r="V933" s="2"/>
      <c r="W933" s="2"/>
      <c r="X933" s="2"/>
    </row>
    <row r="934" spans="1:24" ht="12.75" customHeight="1" x14ac:dyDescent="0.2">
      <c r="A934" s="3"/>
      <c r="B934" s="3"/>
      <c r="C934" s="3"/>
      <c r="D934" s="4"/>
      <c r="E934" s="3"/>
      <c r="F934" s="31"/>
      <c r="G934" s="31"/>
      <c r="H934" s="31"/>
      <c r="I934" s="31"/>
      <c r="J934" s="30"/>
      <c r="K934" s="2"/>
      <c r="L934" s="2"/>
      <c r="M934" s="2"/>
      <c r="N934" s="2"/>
      <c r="O934" s="2"/>
      <c r="P934" s="2"/>
      <c r="Q934" s="2"/>
      <c r="R934" s="2"/>
      <c r="S934" s="2"/>
      <c r="T934" s="2"/>
      <c r="U934" s="2"/>
      <c r="V934" s="2"/>
      <c r="W934" s="2"/>
      <c r="X934" s="2"/>
    </row>
    <row r="935" spans="1:24" ht="12.75" customHeight="1" x14ac:dyDescent="0.2">
      <c r="A935" s="3"/>
      <c r="B935" s="3"/>
      <c r="C935" s="3"/>
      <c r="D935" s="4"/>
      <c r="E935" s="3"/>
      <c r="F935" s="31"/>
      <c r="G935" s="31"/>
      <c r="H935" s="31"/>
      <c r="I935" s="31"/>
      <c r="J935" s="30"/>
      <c r="K935" s="2"/>
      <c r="L935" s="2"/>
      <c r="M935" s="2"/>
      <c r="N935" s="2"/>
      <c r="O935" s="2"/>
      <c r="P935" s="2"/>
      <c r="Q935" s="2"/>
      <c r="R935" s="2"/>
      <c r="S935" s="2"/>
      <c r="T935" s="2"/>
      <c r="U935" s="2"/>
      <c r="V935" s="2"/>
      <c r="W935" s="2"/>
      <c r="X935" s="2"/>
    </row>
    <row r="936" spans="1:24" ht="12.75" customHeight="1" x14ac:dyDescent="0.2">
      <c r="A936" s="3"/>
      <c r="B936" s="3"/>
      <c r="C936" s="3"/>
      <c r="D936" s="4"/>
      <c r="E936" s="3"/>
      <c r="F936" s="31"/>
      <c r="G936" s="31"/>
      <c r="H936" s="31"/>
      <c r="I936" s="31"/>
      <c r="J936" s="30"/>
      <c r="K936" s="2"/>
      <c r="L936" s="2"/>
      <c r="M936" s="2"/>
      <c r="N936" s="2"/>
      <c r="O936" s="2"/>
      <c r="P936" s="2"/>
      <c r="Q936" s="2"/>
      <c r="R936" s="2"/>
      <c r="S936" s="2"/>
      <c r="T936" s="2"/>
      <c r="U936" s="2"/>
      <c r="V936" s="2"/>
      <c r="W936" s="2"/>
      <c r="X936" s="2"/>
    </row>
    <row r="937" spans="1:24" ht="12.75" customHeight="1" x14ac:dyDescent="0.2">
      <c r="A937" s="3"/>
      <c r="B937" s="3"/>
      <c r="C937" s="3"/>
      <c r="D937" s="4"/>
      <c r="E937" s="3"/>
      <c r="F937" s="31"/>
      <c r="G937" s="31"/>
      <c r="H937" s="31"/>
      <c r="I937" s="31"/>
      <c r="J937" s="30"/>
      <c r="K937" s="2"/>
      <c r="L937" s="2"/>
      <c r="M937" s="2"/>
      <c r="N937" s="2"/>
      <c r="O937" s="2"/>
      <c r="P937" s="2"/>
      <c r="Q937" s="2"/>
      <c r="R937" s="2"/>
      <c r="S937" s="2"/>
      <c r="T937" s="2"/>
      <c r="U937" s="2"/>
      <c r="V937" s="2"/>
      <c r="W937" s="2"/>
      <c r="X937" s="2"/>
    </row>
    <row r="938" spans="1:24" ht="12.75" customHeight="1" x14ac:dyDescent="0.2">
      <c r="A938" s="3"/>
      <c r="B938" s="3"/>
      <c r="C938" s="3"/>
      <c r="D938" s="4"/>
      <c r="E938" s="3"/>
      <c r="F938" s="31"/>
      <c r="G938" s="31"/>
      <c r="H938" s="31"/>
      <c r="I938" s="31"/>
      <c r="J938" s="30"/>
      <c r="K938" s="2"/>
      <c r="L938" s="2"/>
      <c r="M938" s="2"/>
      <c r="N938" s="2"/>
      <c r="O938" s="2"/>
      <c r="P938" s="2"/>
      <c r="Q938" s="2"/>
      <c r="R938" s="2"/>
      <c r="S938" s="2"/>
      <c r="T938" s="2"/>
      <c r="U938" s="2"/>
      <c r="V938" s="2"/>
      <c r="W938" s="2"/>
      <c r="X938" s="2"/>
    </row>
    <row r="939" spans="1:24" ht="12.75" customHeight="1" x14ac:dyDescent="0.2">
      <c r="A939" s="3"/>
      <c r="B939" s="3"/>
      <c r="C939" s="3"/>
      <c r="D939" s="4"/>
      <c r="E939" s="3"/>
      <c r="F939" s="31"/>
      <c r="G939" s="31"/>
      <c r="H939" s="31"/>
      <c r="I939" s="31"/>
      <c r="J939" s="30"/>
      <c r="K939" s="2"/>
      <c r="L939" s="2"/>
      <c r="M939" s="2"/>
      <c r="N939" s="2"/>
      <c r="O939" s="2"/>
      <c r="P939" s="2"/>
      <c r="Q939" s="2"/>
      <c r="R939" s="2"/>
      <c r="S939" s="2"/>
      <c r="T939" s="2"/>
      <c r="U939" s="2"/>
      <c r="V939" s="2"/>
      <c r="W939" s="2"/>
      <c r="X939" s="2"/>
    </row>
    <row r="940" spans="1:24" ht="12.75" customHeight="1" x14ac:dyDescent="0.2">
      <c r="A940" s="3"/>
      <c r="B940" s="3"/>
      <c r="C940" s="3"/>
      <c r="D940" s="4"/>
      <c r="E940" s="3"/>
      <c r="F940" s="31"/>
      <c r="G940" s="31"/>
      <c r="H940" s="31"/>
      <c r="I940" s="31"/>
      <c r="J940" s="30"/>
      <c r="K940" s="2"/>
      <c r="L940" s="2"/>
      <c r="M940" s="2"/>
      <c r="N940" s="2"/>
      <c r="O940" s="2"/>
      <c r="P940" s="2"/>
      <c r="Q940" s="2"/>
      <c r="R940" s="2"/>
      <c r="S940" s="2"/>
      <c r="T940" s="2"/>
      <c r="U940" s="2"/>
      <c r="V940" s="2"/>
      <c r="W940" s="2"/>
      <c r="X940" s="2"/>
    </row>
    <row r="941" spans="1:24" ht="12.75" customHeight="1" x14ac:dyDescent="0.2">
      <c r="A941" s="3"/>
      <c r="B941" s="3"/>
      <c r="C941" s="3"/>
      <c r="D941" s="4"/>
      <c r="E941" s="3"/>
      <c r="F941" s="31"/>
      <c r="G941" s="31"/>
      <c r="H941" s="31"/>
      <c r="I941" s="31"/>
      <c r="J941" s="30"/>
      <c r="K941" s="2"/>
      <c r="L941" s="2"/>
      <c r="M941" s="2"/>
      <c r="N941" s="2"/>
      <c r="O941" s="2"/>
      <c r="P941" s="2"/>
      <c r="Q941" s="2"/>
      <c r="R941" s="2"/>
      <c r="S941" s="2"/>
      <c r="T941" s="2"/>
      <c r="U941" s="2"/>
      <c r="V941" s="2"/>
      <c r="W941" s="2"/>
      <c r="X941" s="2"/>
    </row>
    <row r="942" spans="1:24" ht="12.75" customHeight="1" x14ac:dyDescent="0.2">
      <c r="A942" s="3"/>
      <c r="B942" s="3"/>
      <c r="C942" s="3"/>
      <c r="D942" s="4"/>
      <c r="E942" s="3"/>
      <c r="F942" s="31"/>
      <c r="G942" s="31"/>
      <c r="H942" s="31"/>
      <c r="I942" s="31"/>
      <c r="J942" s="30"/>
      <c r="K942" s="2"/>
      <c r="L942" s="2"/>
      <c r="M942" s="2"/>
      <c r="N942" s="2"/>
      <c r="O942" s="2"/>
      <c r="P942" s="2"/>
      <c r="Q942" s="2"/>
      <c r="R942" s="2"/>
      <c r="S942" s="2"/>
      <c r="T942" s="2"/>
      <c r="U942" s="2"/>
      <c r="V942" s="2"/>
      <c r="W942" s="2"/>
      <c r="X942" s="2"/>
    </row>
    <row r="943" spans="1:24" ht="12.75" customHeight="1" x14ac:dyDescent="0.2">
      <c r="A943" s="3"/>
      <c r="B943" s="3"/>
      <c r="C943" s="3"/>
      <c r="D943" s="4"/>
      <c r="E943" s="3"/>
      <c r="F943" s="31"/>
      <c r="G943" s="31"/>
      <c r="H943" s="31"/>
      <c r="I943" s="31"/>
      <c r="J943" s="30"/>
      <c r="K943" s="2"/>
      <c r="L943" s="2"/>
      <c r="M943" s="2"/>
      <c r="N943" s="2"/>
      <c r="O943" s="2"/>
      <c r="P943" s="2"/>
      <c r="Q943" s="2"/>
      <c r="R943" s="2"/>
      <c r="S943" s="2"/>
      <c r="T943" s="2"/>
      <c r="U943" s="2"/>
      <c r="V943" s="2"/>
      <c r="W943" s="2"/>
      <c r="X943" s="2"/>
    </row>
    <row r="944" spans="1:24" ht="12.75" customHeight="1" x14ac:dyDescent="0.2">
      <c r="A944" s="3"/>
      <c r="B944" s="3"/>
      <c r="C944" s="3"/>
      <c r="D944" s="4"/>
      <c r="E944" s="3"/>
      <c r="F944" s="31"/>
      <c r="G944" s="31"/>
      <c r="H944" s="31"/>
      <c r="I944" s="31"/>
      <c r="J944" s="30"/>
      <c r="K944" s="2"/>
      <c r="L944" s="2"/>
      <c r="M944" s="2"/>
      <c r="N944" s="2"/>
      <c r="O944" s="2"/>
      <c r="P944" s="2"/>
      <c r="Q944" s="2"/>
      <c r="R944" s="2"/>
      <c r="S944" s="2"/>
      <c r="T944" s="2"/>
      <c r="U944" s="2"/>
      <c r="V944" s="2"/>
      <c r="W944" s="2"/>
      <c r="X944" s="2"/>
    </row>
    <row r="945" spans="1:24" ht="12.75" customHeight="1" x14ac:dyDescent="0.2">
      <c r="A945" s="3"/>
      <c r="B945" s="3"/>
      <c r="C945" s="3"/>
      <c r="D945" s="4"/>
      <c r="E945" s="3"/>
      <c r="F945" s="31"/>
      <c r="G945" s="31"/>
      <c r="H945" s="31"/>
      <c r="I945" s="31"/>
      <c r="J945" s="30"/>
      <c r="K945" s="2"/>
      <c r="L945" s="2"/>
      <c r="M945" s="2"/>
      <c r="N945" s="2"/>
      <c r="O945" s="2"/>
      <c r="P945" s="2"/>
      <c r="Q945" s="2"/>
      <c r="R945" s="2"/>
      <c r="S945" s="2"/>
      <c r="T945" s="2"/>
      <c r="U945" s="2"/>
      <c r="V945" s="2"/>
      <c r="W945" s="2"/>
      <c r="X945" s="2"/>
    </row>
    <row r="946" spans="1:24" ht="12.75" customHeight="1" x14ac:dyDescent="0.2">
      <c r="A946" s="3"/>
      <c r="B946" s="3"/>
      <c r="C946" s="3"/>
      <c r="D946" s="4"/>
      <c r="E946" s="3"/>
      <c r="F946" s="31"/>
      <c r="G946" s="31"/>
      <c r="H946" s="31"/>
      <c r="I946" s="31"/>
      <c r="J946" s="30"/>
      <c r="K946" s="2"/>
      <c r="L946" s="2"/>
      <c r="M946" s="2"/>
      <c r="N946" s="2"/>
      <c r="O946" s="2"/>
      <c r="P946" s="2"/>
      <c r="Q946" s="2"/>
      <c r="R946" s="2"/>
      <c r="S946" s="2"/>
      <c r="T946" s="2"/>
      <c r="U946" s="2"/>
      <c r="V946" s="2"/>
      <c r="W946" s="2"/>
      <c r="X946" s="2"/>
    </row>
    <row r="947" spans="1:24" ht="12.75" customHeight="1" x14ac:dyDescent="0.2">
      <c r="A947" s="3"/>
      <c r="B947" s="3"/>
      <c r="C947" s="3"/>
      <c r="D947" s="4"/>
      <c r="E947" s="3"/>
      <c r="F947" s="31"/>
      <c r="G947" s="31"/>
      <c r="H947" s="31"/>
      <c r="I947" s="31"/>
      <c r="J947" s="30"/>
      <c r="K947" s="2"/>
      <c r="L947" s="2"/>
      <c r="M947" s="2"/>
      <c r="N947" s="2"/>
      <c r="O947" s="2"/>
      <c r="P947" s="2"/>
      <c r="Q947" s="2"/>
      <c r="R947" s="2"/>
      <c r="S947" s="2"/>
      <c r="T947" s="2"/>
      <c r="U947" s="2"/>
      <c r="V947" s="2"/>
      <c r="W947" s="2"/>
      <c r="X947" s="2"/>
    </row>
    <row r="948" spans="1:24" ht="12.75" customHeight="1" x14ac:dyDescent="0.2">
      <c r="A948" s="3"/>
      <c r="B948" s="3"/>
      <c r="C948" s="3"/>
      <c r="D948" s="4"/>
      <c r="E948" s="3"/>
      <c r="F948" s="31"/>
      <c r="G948" s="31"/>
      <c r="H948" s="31"/>
      <c r="I948" s="31"/>
      <c r="J948" s="30"/>
      <c r="K948" s="2"/>
      <c r="L948" s="2"/>
      <c r="M948" s="2"/>
      <c r="N948" s="2"/>
      <c r="O948" s="2"/>
      <c r="P948" s="2"/>
      <c r="Q948" s="2"/>
      <c r="R948" s="2"/>
      <c r="S948" s="2"/>
      <c r="T948" s="2"/>
      <c r="U948" s="2"/>
      <c r="V948" s="2"/>
      <c r="W948" s="2"/>
      <c r="X948" s="2"/>
    </row>
    <row r="949" spans="1:24" ht="12.75" customHeight="1" x14ac:dyDescent="0.2">
      <c r="A949" s="3"/>
      <c r="B949" s="3"/>
      <c r="C949" s="3"/>
      <c r="D949" s="4"/>
      <c r="E949" s="3"/>
      <c r="F949" s="31"/>
      <c r="G949" s="31"/>
      <c r="H949" s="31"/>
      <c r="I949" s="31"/>
      <c r="J949" s="30"/>
      <c r="K949" s="2"/>
      <c r="L949" s="2"/>
      <c r="M949" s="2"/>
      <c r="N949" s="2"/>
      <c r="O949" s="2"/>
      <c r="P949" s="2"/>
      <c r="Q949" s="2"/>
      <c r="R949" s="2"/>
      <c r="S949" s="2"/>
      <c r="T949" s="2"/>
      <c r="U949" s="2"/>
      <c r="V949" s="2"/>
      <c r="W949" s="2"/>
      <c r="X949" s="2"/>
    </row>
    <row r="950" spans="1:24" ht="12.75" customHeight="1" x14ac:dyDescent="0.2">
      <c r="A950" s="3"/>
      <c r="B950" s="3"/>
      <c r="C950" s="3"/>
      <c r="D950" s="4"/>
      <c r="E950" s="3"/>
      <c r="F950" s="31"/>
      <c r="G950" s="31"/>
      <c r="H950" s="31"/>
      <c r="I950" s="31"/>
      <c r="J950" s="30"/>
      <c r="K950" s="2"/>
      <c r="L950" s="2"/>
      <c r="M950" s="2"/>
      <c r="N950" s="2"/>
      <c r="O950" s="2"/>
      <c r="P950" s="2"/>
      <c r="Q950" s="2"/>
      <c r="R950" s="2"/>
      <c r="S950" s="2"/>
      <c r="T950" s="2"/>
      <c r="U950" s="2"/>
      <c r="V950" s="2"/>
      <c r="W950" s="2"/>
      <c r="X950" s="2"/>
    </row>
    <row r="951" spans="1:24" ht="12.75" customHeight="1" x14ac:dyDescent="0.2">
      <c r="A951" s="3"/>
      <c r="B951" s="3"/>
      <c r="C951" s="3"/>
      <c r="D951" s="4"/>
      <c r="E951" s="3"/>
      <c r="F951" s="31"/>
      <c r="G951" s="31"/>
      <c r="H951" s="31"/>
      <c r="I951" s="31"/>
      <c r="J951" s="30"/>
      <c r="K951" s="2"/>
      <c r="L951" s="2"/>
      <c r="M951" s="2"/>
      <c r="N951" s="2"/>
      <c r="O951" s="2"/>
      <c r="P951" s="2"/>
      <c r="Q951" s="2"/>
      <c r="R951" s="2"/>
      <c r="S951" s="2"/>
      <c r="T951" s="2"/>
      <c r="U951" s="2"/>
      <c r="V951" s="2"/>
      <c r="W951" s="2"/>
      <c r="X951" s="2"/>
    </row>
    <row r="952" spans="1:24" ht="12.75" customHeight="1" x14ac:dyDescent="0.2">
      <c r="A952" s="3"/>
      <c r="B952" s="3"/>
      <c r="C952" s="3"/>
      <c r="D952" s="4"/>
      <c r="E952" s="3"/>
      <c r="F952" s="31"/>
      <c r="G952" s="31"/>
      <c r="H952" s="31"/>
      <c r="I952" s="31"/>
      <c r="J952" s="30"/>
      <c r="K952" s="2"/>
      <c r="L952" s="2"/>
      <c r="M952" s="2"/>
      <c r="N952" s="2"/>
      <c r="O952" s="2"/>
      <c r="P952" s="2"/>
      <c r="Q952" s="2"/>
      <c r="R952" s="2"/>
      <c r="S952" s="2"/>
      <c r="T952" s="2"/>
      <c r="U952" s="2"/>
      <c r="V952" s="2"/>
      <c r="W952" s="2"/>
      <c r="X952" s="2"/>
    </row>
    <row r="953" spans="1:24" ht="12.75" customHeight="1" x14ac:dyDescent="0.2">
      <c r="A953" s="3"/>
      <c r="B953" s="3"/>
      <c r="C953" s="3"/>
      <c r="D953" s="4"/>
      <c r="E953" s="3"/>
      <c r="F953" s="31"/>
      <c r="G953" s="31"/>
      <c r="H953" s="31"/>
      <c r="I953" s="31"/>
      <c r="J953" s="30"/>
      <c r="K953" s="2"/>
      <c r="L953" s="2"/>
      <c r="M953" s="2"/>
      <c r="N953" s="2"/>
      <c r="O953" s="2"/>
      <c r="P953" s="2"/>
      <c r="Q953" s="2"/>
      <c r="R953" s="2"/>
      <c r="S953" s="2"/>
      <c r="T953" s="2"/>
      <c r="U953" s="2"/>
      <c r="V953" s="2"/>
      <c r="W953" s="2"/>
      <c r="X953" s="2"/>
    </row>
    <row r="954" spans="1:24" ht="12.75" customHeight="1" x14ac:dyDescent="0.2">
      <c r="A954" s="3"/>
      <c r="B954" s="3"/>
      <c r="C954" s="3"/>
      <c r="D954" s="4"/>
      <c r="E954" s="3"/>
      <c r="F954" s="31"/>
      <c r="G954" s="31"/>
      <c r="H954" s="31"/>
      <c r="I954" s="31"/>
      <c r="J954" s="30"/>
      <c r="K954" s="2"/>
      <c r="L954" s="2"/>
      <c r="M954" s="2"/>
      <c r="N954" s="2"/>
      <c r="O954" s="2"/>
      <c r="P954" s="2"/>
      <c r="Q954" s="2"/>
      <c r="R954" s="2"/>
      <c r="S954" s="2"/>
      <c r="T954" s="2"/>
      <c r="U954" s="2"/>
      <c r="V954" s="2"/>
      <c r="W954" s="2"/>
      <c r="X954" s="2"/>
    </row>
    <row r="955" spans="1:24" ht="12.75" customHeight="1" x14ac:dyDescent="0.2">
      <c r="A955" s="3"/>
      <c r="B955" s="3"/>
      <c r="C955" s="3"/>
      <c r="D955" s="4"/>
      <c r="E955" s="3"/>
      <c r="F955" s="31"/>
      <c r="G955" s="31"/>
      <c r="H955" s="31"/>
      <c r="I955" s="31"/>
      <c r="J955" s="30"/>
      <c r="K955" s="2"/>
      <c r="L955" s="2"/>
      <c r="M955" s="2"/>
      <c r="N955" s="2"/>
      <c r="O955" s="2"/>
      <c r="P955" s="2"/>
      <c r="Q955" s="2"/>
      <c r="R955" s="2"/>
      <c r="S955" s="2"/>
      <c r="T955" s="2"/>
      <c r="U955" s="2"/>
      <c r="V955" s="2"/>
      <c r="W955" s="2"/>
      <c r="X955" s="2"/>
    </row>
    <row r="956" spans="1:24" ht="12.75" customHeight="1" x14ac:dyDescent="0.2">
      <c r="A956" s="3"/>
      <c r="B956" s="3"/>
      <c r="C956" s="3"/>
      <c r="D956" s="4"/>
      <c r="E956" s="3"/>
      <c r="F956" s="31"/>
      <c r="G956" s="31"/>
      <c r="H956" s="31"/>
      <c r="I956" s="31"/>
      <c r="J956" s="30"/>
      <c r="K956" s="2"/>
      <c r="L956" s="2"/>
      <c r="M956" s="2"/>
      <c r="N956" s="2"/>
      <c r="O956" s="2"/>
      <c r="P956" s="2"/>
      <c r="Q956" s="2"/>
      <c r="R956" s="2"/>
      <c r="S956" s="2"/>
      <c r="T956" s="2"/>
      <c r="U956" s="2"/>
      <c r="V956" s="2"/>
      <c r="W956" s="2"/>
      <c r="X956" s="2"/>
    </row>
    <row r="957" spans="1:24" ht="12.75" customHeight="1" x14ac:dyDescent="0.2">
      <c r="A957" s="3"/>
      <c r="B957" s="3"/>
      <c r="C957" s="3"/>
      <c r="D957" s="4"/>
      <c r="E957" s="3"/>
      <c r="F957" s="31"/>
      <c r="G957" s="31"/>
      <c r="H957" s="31"/>
      <c r="I957" s="31"/>
      <c r="J957" s="30"/>
      <c r="K957" s="2"/>
      <c r="L957" s="2"/>
      <c r="M957" s="2"/>
      <c r="N957" s="2"/>
      <c r="O957" s="2"/>
      <c r="P957" s="2"/>
      <c r="Q957" s="2"/>
      <c r="R957" s="2"/>
      <c r="S957" s="2"/>
      <c r="T957" s="2"/>
      <c r="U957" s="2"/>
      <c r="V957" s="2"/>
      <c r="W957" s="2"/>
      <c r="X957" s="2"/>
    </row>
    <row r="958" spans="1:24" ht="12.75" customHeight="1" x14ac:dyDescent="0.2">
      <c r="A958" s="3"/>
      <c r="B958" s="3"/>
      <c r="C958" s="3"/>
      <c r="D958" s="4"/>
      <c r="E958" s="3"/>
      <c r="F958" s="31"/>
      <c r="G958" s="31"/>
      <c r="H958" s="31"/>
      <c r="I958" s="31"/>
      <c r="J958" s="30"/>
      <c r="K958" s="2"/>
      <c r="L958" s="2"/>
      <c r="M958" s="2"/>
      <c r="N958" s="2"/>
      <c r="O958" s="2"/>
      <c r="P958" s="2"/>
      <c r="Q958" s="2"/>
      <c r="R958" s="2"/>
      <c r="S958" s="2"/>
      <c r="T958" s="2"/>
      <c r="U958" s="2"/>
      <c r="V958" s="2"/>
      <c r="W958" s="2"/>
      <c r="X958" s="2"/>
    </row>
    <row r="959" spans="1:24" ht="12.75" customHeight="1" x14ac:dyDescent="0.2">
      <c r="A959" s="3"/>
      <c r="B959" s="3"/>
      <c r="C959" s="3"/>
      <c r="D959" s="4"/>
      <c r="E959" s="3"/>
      <c r="F959" s="31"/>
      <c r="G959" s="31"/>
      <c r="H959" s="31"/>
      <c r="I959" s="31"/>
      <c r="J959" s="30"/>
      <c r="K959" s="2"/>
      <c r="L959" s="2"/>
      <c r="M959" s="2"/>
      <c r="N959" s="2"/>
      <c r="O959" s="2"/>
      <c r="P959" s="2"/>
      <c r="Q959" s="2"/>
      <c r="R959" s="2"/>
      <c r="S959" s="2"/>
      <c r="T959" s="2"/>
      <c r="U959" s="2"/>
      <c r="V959" s="2"/>
      <c r="W959" s="2"/>
      <c r="X959" s="2"/>
    </row>
    <row r="960" spans="1:24" ht="12.75" customHeight="1" x14ac:dyDescent="0.2">
      <c r="A960" s="3"/>
      <c r="B960" s="3"/>
      <c r="C960" s="3"/>
      <c r="D960" s="4"/>
      <c r="E960" s="3"/>
      <c r="F960" s="31"/>
      <c r="G960" s="31"/>
      <c r="H960" s="31"/>
      <c r="I960" s="31"/>
      <c r="J960" s="30"/>
      <c r="K960" s="2"/>
      <c r="L960" s="2"/>
      <c r="M960" s="2"/>
      <c r="N960" s="2"/>
      <c r="O960" s="2"/>
      <c r="P960" s="2"/>
      <c r="Q960" s="2"/>
      <c r="R960" s="2"/>
      <c r="S960" s="2"/>
      <c r="T960" s="2"/>
      <c r="U960" s="2"/>
      <c r="V960" s="2"/>
      <c r="W960" s="2"/>
      <c r="X960" s="2"/>
    </row>
    <row r="961" spans="1:24" ht="12.75" customHeight="1" x14ac:dyDescent="0.2">
      <c r="A961" s="3"/>
      <c r="B961" s="3"/>
      <c r="C961" s="3"/>
      <c r="D961" s="4"/>
      <c r="E961" s="3"/>
      <c r="F961" s="31"/>
      <c r="G961" s="31"/>
      <c r="H961" s="31"/>
      <c r="I961" s="31"/>
      <c r="J961" s="30"/>
      <c r="K961" s="2"/>
      <c r="L961" s="2"/>
      <c r="M961" s="2"/>
      <c r="N961" s="2"/>
      <c r="O961" s="2"/>
      <c r="P961" s="2"/>
      <c r="Q961" s="2"/>
      <c r="R961" s="2"/>
      <c r="S961" s="2"/>
      <c r="T961" s="2"/>
      <c r="U961" s="2"/>
      <c r="V961" s="2"/>
      <c r="W961" s="2"/>
      <c r="X961" s="2"/>
    </row>
    <row r="962" spans="1:24" ht="12.75" customHeight="1" x14ac:dyDescent="0.2">
      <c r="A962" s="3"/>
      <c r="B962" s="3"/>
      <c r="C962" s="3"/>
      <c r="D962" s="4"/>
      <c r="E962" s="3"/>
      <c r="F962" s="31"/>
      <c r="G962" s="31"/>
      <c r="H962" s="31"/>
      <c r="I962" s="31"/>
      <c r="J962" s="30"/>
      <c r="K962" s="2"/>
      <c r="L962" s="2"/>
      <c r="M962" s="2"/>
      <c r="N962" s="2"/>
      <c r="O962" s="2"/>
      <c r="P962" s="2"/>
      <c r="Q962" s="2"/>
      <c r="R962" s="2"/>
      <c r="S962" s="2"/>
      <c r="T962" s="2"/>
      <c r="U962" s="2"/>
      <c r="V962" s="2"/>
      <c r="W962" s="2"/>
      <c r="X962" s="2"/>
    </row>
    <row r="963" spans="1:24" ht="12.75" customHeight="1" x14ac:dyDescent="0.2">
      <c r="A963" s="3"/>
      <c r="B963" s="3"/>
      <c r="C963" s="3"/>
      <c r="D963" s="4"/>
      <c r="E963" s="3"/>
      <c r="F963" s="31"/>
      <c r="G963" s="31"/>
      <c r="H963" s="31"/>
      <c r="I963" s="31"/>
      <c r="J963" s="30"/>
      <c r="K963" s="2"/>
      <c r="L963" s="2"/>
      <c r="M963" s="2"/>
      <c r="N963" s="2"/>
      <c r="O963" s="2"/>
      <c r="P963" s="2"/>
      <c r="Q963" s="2"/>
      <c r="R963" s="2"/>
      <c r="S963" s="2"/>
      <c r="T963" s="2"/>
      <c r="U963" s="2"/>
      <c r="V963" s="2"/>
      <c r="W963" s="2"/>
      <c r="X963" s="2"/>
    </row>
    <row r="964" spans="1:24" ht="12.75" customHeight="1" x14ac:dyDescent="0.2">
      <c r="A964" s="3"/>
      <c r="B964" s="3"/>
      <c r="C964" s="3"/>
      <c r="D964" s="4"/>
      <c r="E964" s="3"/>
      <c r="F964" s="31"/>
      <c r="G964" s="31"/>
      <c r="H964" s="31"/>
      <c r="I964" s="31"/>
      <c r="J964" s="30"/>
      <c r="K964" s="2"/>
      <c r="L964" s="2"/>
      <c r="M964" s="2"/>
      <c r="N964" s="2"/>
      <c r="O964" s="2"/>
      <c r="P964" s="2"/>
      <c r="Q964" s="2"/>
      <c r="R964" s="2"/>
      <c r="S964" s="2"/>
      <c r="T964" s="2"/>
      <c r="U964" s="2"/>
      <c r="V964" s="2"/>
      <c r="W964" s="2"/>
      <c r="X964" s="2"/>
    </row>
    <row r="965" spans="1:24" ht="12.75" customHeight="1" x14ac:dyDescent="0.2">
      <c r="A965" s="3"/>
      <c r="B965" s="3"/>
      <c r="C965" s="3"/>
      <c r="D965" s="4"/>
      <c r="E965" s="3"/>
      <c r="F965" s="31"/>
      <c r="G965" s="31"/>
      <c r="H965" s="31"/>
      <c r="I965" s="31"/>
      <c r="J965" s="30"/>
      <c r="K965" s="2"/>
      <c r="L965" s="2"/>
      <c r="M965" s="2"/>
      <c r="N965" s="2"/>
      <c r="O965" s="2"/>
      <c r="P965" s="2"/>
      <c r="Q965" s="2"/>
      <c r="R965" s="2"/>
      <c r="S965" s="2"/>
      <c r="T965" s="2"/>
      <c r="U965" s="2"/>
      <c r="V965" s="2"/>
      <c r="W965" s="2"/>
      <c r="X965" s="2"/>
    </row>
    <row r="966" spans="1:24" ht="12.75" customHeight="1" x14ac:dyDescent="0.2">
      <c r="A966" s="3"/>
      <c r="B966" s="3"/>
      <c r="C966" s="3"/>
      <c r="D966" s="4"/>
      <c r="E966" s="3"/>
      <c r="F966" s="31"/>
      <c r="G966" s="31"/>
      <c r="H966" s="31"/>
      <c r="I966" s="31"/>
      <c r="J966" s="30"/>
      <c r="K966" s="2"/>
      <c r="L966" s="2"/>
      <c r="M966" s="2"/>
      <c r="N966" s="2"/>
      <c r="O966" s="2"/>
      <c r="P966" s="2"/>
      <c r="Q966" s="2"/>
      <c r="R966" s="2"/>
      <c r="S966" s="2"/>
      <c r="T966" s="2"/>
      <c r="U966" s="2"/>
      <c r="V966" s="2"/>
      <c r="W966" s="2"/>
      <c r="X966" s="2"/>
    </row>
    <row r="967" spans="1:24" ht="12.75" customHeight="1" x14ac:dyDescent="0.2">
      <c r="A967" s="3"/>
      <c r="B967" s="3"/>
      <c r="C967" s="3"/>
      <c r="D967" s="4"/>
      <c r="E967" s="3"/>
      <c r="F967" s="31"/>
      <c r="G967" s="31"/>
      <c r="H967" s="31"/>
      <c r="I967" s="31"/>
      <c r="J967" s="30"/>
      <c r="K967" s="2"/>
      <c r="L967" s="2"/>
      <c r="M967" s="2"/>
      <c r="N967" s="2"/>
      <c r="O967" s="2"/>
      <c r="P967" s="2"/>
      <c r="Q967" s="2"/>
      <c r="R967" s="2"/>
      <c r="S967" s="2"/>
      <c r="T967" s="2"/>
      <c r="U967" s="2"/>
      <c r="V967" s="2"/>
      <c r="W967" s="2"/>
      <c r="X967" s="2"/>
    </row>
    <row r="968" spans="1:24" ht="12.75" customHeight="1" x14ac:dyDescent="0.2">
      <c r="A968" s="3"/>
      <c r="B968" s="3"/>
      <c r="C968" s="3"/>
      <c r="D968" s="4"/>
      <c r="E968" s="3"/>
      <c r="F968" s="31"/>
      <c r="G968" s="31"/>
      <c r="H968" s="31"/>
      <c r="I968" s="31"/>
      <c r="J968" s="30"/>
      <c r="K968" s="2"/>
      <c r="L968" s="2"/>
      <c r="M968" s="2"/>
      <c r="N968" s="2"/>
      <c r="O968" s="2"/>
      <c r="P968" s="2"/>
      <c r="Q968" s="2"/>
      <c r="R968" s="2"/>
      <c r="S968" s="2"/>
      <c r="T968" s="2"/>
      <c r="U968" s="2"/>
      <c r="V968" s="2"/>
      <c r="W968" s="2"/>
      <c r="X968" s="2"/>
    </row>
    <row r="969" spans="1:24" ht="12.75" customHeight="1" x14ac:dyDescent="0.2">
      <c r="A969" s="3"/>
      <c r="B969" s="3"/>
      <c r="C969" s="3"/>
      <c r="D969" s="4"/>
      <c r="E969" s="3"/>
      <c r="F969" s="31"/>
      <c r="G969" s="31"/>
      <c r="H969" s="31"/>
      <c r="I969" s="31"/>
      <c r="J969" s="30"/>
      <c r="K969" s="2"/>
      <c r="L969" s="2"/>
      <c r="M969" s="2"/>
      <c r="N969" s="2"/>
      <c r="O969" s="2"/>
      <c r="P969" s="2"/>
      <c r="Q969" s="2"/>
      <c r="R969" s="2"/>
      <c r="S969" s="2"/>
      <c r="T969" s="2"/>
      <c r="U969" s="2"/>
      <c r="V969" s="2"/>
      <c r="W969" s="2"/>
      <c r="X969" s="2"/>
    </row>
    <row r="970" spans="1:24" ht="12.75" customHeight="1" x14ac:dyDescent="0.2">
      <c r="A970" s="3"/>
      <c r="B970" s="3"/>
      <c r="C970" s="3"/>
      <c r="D970" s="4"/>
      <c r="E970" s="3"/>
      <c r="F970" s="31"/>
      <c r="G970" s="31"/>
      <c r="H970" s="31"/>
      <c r="I970" s="31"/>
      <c r="J970" s="30"/>
      <c r="K970" s="2"/>
      <c r="L970" s="2"/>
      <c r="M970" s="2"/>
      <c r="N970" s="2"/>
      <c r="O970" s="2"/>
      <c r="P970" s="2"/>
      <c r="Q970" s="2"/>
      <c r="R970" s="2"/>
      <c r="S970" s="2"/>
      <c r="T970" s="2"/>
      <c r="U970" s="2"/>
      <c r="V970" s="2"/>
      <c r="W970" s="2"/>
      <c r="X970" s="2"/>
    </row>
    <row r="971" spans="1:24" ht="12.75" customHeight="1" x14ac:dyDescent="0.2">
      <c r="A971" s="3"/>
      <c r="B971" s="3"/>
      <c r="C971" s="3"/>
      <c r="D971" s="4"/>
      <c r="E971" s="3"/>
      <c r="F971" s="31"/>
      <c r="G971" s="31"/>
      <c r="H971" s="31"/>
      <c r="I971" s="31"/>
      <c r="J971" s="30"/>
      <c r="K971" s="2"/>
      <c r="L971" s="2"/>
      <c r="M971" s="2"/>
      <c r="N971" s="2"/>
      <c r="O971" s="2"/>
      <c r="P971" s="2"/>
      <c r="Q971" s="2"/>
      <c r="R971" s="2"/>
      <c r="S971" s="2"/>
      <c r="T971" s="2"/>
      <c r="U971" s="2"/>
      <c r="V971" s="2"/>
      <c r="W971" s="2"/>
      <c r="X971" s="2"/>
    </row>
    <row r="972" spans="1:24" ht="12.75" customHeight="1" x14ac:dyDescent="0.2">
      <c r="A972" s="3"/>
      <c r="B972" s="3"/>
      <c r="C972" s="3"/>
      <c r="D972" s="4"/>
      <c r="E972" s="3"/>
      <c r="F972" s="31"/>
      <c r="G972" s="31"/>
      <c r="H972" s="31"/>
      <c r="I972" s="31"/>
      <c r="J972" s="30"/>
      <c r="K972" s="2"/>
      <c r="L972" s="2"/>
      <c r="M972" s="2"/>
      <c r="N972" s="2"/>
      <c r="O972" s="2"/>
      <c r="P972" s="2"/>
      <c r="Q972" s="2"/>
      <c r="R972" s="2"/>
      <c r="S972" s="2"/>
      <c r="T972" s="2"/>
      <c r="U972" s="2"/>
      <c r="V972" s="2"/>
      <c r="W972" s="2"/>
      <c r="X972" s="2"/>
    </row>
    <row r="973" spans="1:24" ht="12.75" customHeight="1" x14ac:dyDescent="0.2">
      <c r="A973" s="3"/>
      <c r="B973" s="3"/>
      <c r="C973" s="3"/>
      <c r="D973" s="4"/>
      <c r="E973" s="3"/>
      <c r="F973" s="31"/>
      <c r="G973" s="31"/>
      <c r="H973" s="31"/>
      <c r="I973" s="31"/>
      <c r="J973" s="30"/>
      <c r="K973" s="2"/>
      <c r="L973" s="2"/>
      <c r="M973" s="2"/>
      <c r="N973" s="2"/>
      <c r="O973" s="2"/>
      <c r="P973" s="2"/>
      <c r="Q973" s="2"/>
      <c r="R973" s="2"/>
      <c r="S973" s="2"/>
      <c r="T973" s="2"/>
      <c r="U973" s="2"/>
      <c r="V973" s="2"/>
      <c r="W973" s="2"/>
      <c r="X973" s="2"/>
    </row>
    <row r="974" spans="1:24" ht="12.75" customHeight="1" x14ac:dyDescent="0.2">
      <c r="A974" s="3"/>
      <c r="B974" s="3"/>
      <c r="C974" s="3"/>
      <c r="D974" s="4"/>
      <c r="E974" s="3"/>
      <c r="F974" s="31"/>
      <c r="G974" s="31"/>
      <c r="H974" s="31"/>
      <c r="I974" s="31"/>
      <c r="J974" s="30"/>
      <c r="K974" s="2"/>
      <c r="L974" s="2"/>
      <c r="M974" s="2"/>
      <c r="N974" s="2"/>
      <c r="O974" s="2"/>
      <c r="P974" s="2"/>
      <c r="Q974" s="2"/>
      <c r="R974" s="2"/>
      <c r="S974" s="2"/>
      <c r="T974" s="2"/>
      <c r="U974" s="2"/>
      <c r="V974" s="2"/>
      <c r="W974" s="2"/>
      <c r="X974" s="2"/>
    </row>
    <row r="975" spans="1:24" ht="12.75" customHeight="1" x14ac:dyDescent="0.2">
      <c r="A975" s="3"/>
      <c r="B975" s="3"/>
      <c r="C975" s="3"/>
      <c r="D975" s="4"/>
      <c r="E975" s="3"/>
      <c r="F975" s="31"/>
      <c r="G975" s="31"/>
      <c r="H975" s="31"/>
      <c r="I975" s="31"/>
      <c r="J975" s="30"/>
      <c r="K975" s="2"/>
      <c r="L975" s="2"/>
      <c r="M975" s="2"/>
      <c r="N975" s="2"/>
      <c r="O975" s="2"/>
      <c r="P975" s="2"/>
      <c r="Q975" s="2"/>
      <c r="R975" s="2"/>
      <c r="S975" s="2"/>
      <c r="T975" s="2"/>
      <c r="U975" s="2"/>
      <c r="V975" s="2"/>
      <c r="W975" s="2"/>
      <c r="X975" s="2"/>
    </row>
    <row r="976" spans="1:24" ht="12.75" customHeight="1" x14ac:dyDescent="0.2">
      <c r="A976" s="3"/>
      <c r="B976" s="3"/>
      <c r="C976" s="3"/>
      <c r="D976" s="4"/>
      <c r="E976" s="3"/>
      <c r="F976" s="31"/>
      <c r="G976" s="31"/>
      <c r="H976" s="31"/>
      <c r="I976" s="31"/>
      <c r="J976" s="30"/>
      <c r="K976" s="2"/>
      <c r="L976" s="2"/>
      <c r="M976" s="2"/>
      <c r="N976" s="2"/>
      <c r="O976" s="2"/>
      <c r="P976" s="2"/>
      <c r="Q976" s="2"/>
      <c r="R976" s="2"/>
      <c r="S976" s="2"/>
      <c r="T976" s="2"/>
      <c r="U976" s="2"/>
      <c r="V976" s="2"/>
      <c r="W976" s="2"/>
      <c r="X976" s="2"/>
    </row>
    <row r="977" spans="1:24" ht="12.75" customHeight="1" x14ac:dyDescent="0.2">
      <c r="A977" s="3"/>
      <c r="B977" s="3"/>
      <c r="C977" s="3"/>
      <c r="D977" s="4"/>
      <c r="E977" s="3"/>
      <c r="F977" s="31"/>
      <c r="G977" s="31"/>
      <c r="H977" s="31"/>
      <c r="I977" s="31"/>
      <c r="J977" s="30"/>
      <c r="K977" s="2"/>
      <c r="L977" s="2"/>
      <c r="M977" s="2"/>
      <c r="N977" s="2"/>
      <c r="O977" s="2"/>
      <c r="P977" s="2"/>
      <c r="Q977" s="2"/>
      <c r="R977" s="2"/>
      <c r="S977" s="2"/>
      <c r="T977" s="2"/>
      <c r="U977" s="2"/>
      <c r="V977" s="2"/>
      <c r="W977" s="2"/>
      <c r="X977" s="2"/>
    </row>
    <row r="978" spans="1:24" ht="12.75" customHeight="1" x14ac:dyDescent="0.2">
      <c r="A978" s="3"/>
      <c r="B978" s="3"/>
      <c r="C978" s="3"/>
      <c r="D978" s="4"/>
      <c r="E978" s="3"/>
      <c r="F978" s="31"/>
      <c r="G978" s="31"/>
      <c r="H978" s="31"/>
      <c r="I978" s="31"/>
      <c r="J978" s="30"/>
      <c r="K978" s="2"/>
      <c r="L978" s="2"/>
      <c r="M978" s="2"/>
      <c r="N978" s="2"/>
      <c r="O978" s="2"/>
      <c r="P978" s="2"/>
      <c r="Q978" s="2"/>
      <c r="R978" s="2"/>
      <c r="S978" s="2"/>
      <c r="T978" s="2"/>
      <c r="U978" s="2"/>
      <c r="V978" s="2"/>
      <c r="W978" s="2"/>
      <c r="X978" s="2"/>
    </row>
    <row r="979" spans="1:24" ht="12.75" customHeight="1" x14ac:dyDescent="0.2">
      <c r="A979" s="3"/>
      <c r="B979" s="3"/>
      <c r="C979" s="3"/>
      <c r="D979" s="4"/>
      <c r="E979" s="3"/>
      <c r="F979" s="31"/>
      <c r="G979" s="31"/>
      <c r="H979" s="31"/>
      <c r="I979" s="31"/>
      <c r="J979" s="30"/>
      <c r="K979" s="2"/>
      <c r="L979" s="2"/>
      <c r="M979" s="2"/>
      <c r="N979" s="2"/>
      <c r="O979" s="2"/>
      <c r="P979" s="2"/>
      <c r="Q979" s="2"/>
      <c r="R979" s="2"/>
      <c r="S979" s="2"/>
      <c r="T979" s="2"/>
      <c r="U979" s="2"/>
      <c r="V979" s="2"/>
      <c r="W979" s="2"/>
      <c r="X979" s="2"/>
    </row>
    <row r="980" spans="1:24" ht="12.75" customHeight="1" x14ac:dyDescent="0.2">
      <c r="A980" s="3"/>
      <c r="B980" s="3"/>
      <c r="C980" s="3"/>
      <c r="D980" s="4"/>
      <c r="E980" s="3"/>
      <c r="F980" s="31"/>
      <c r="G980" s="31"/>
      <c r="H980" s="31"/>
      <c r="I980" s="31"/>
      <c r="J980" s="30"/>
      <c r="K980" s="2"/>
      <c r="L980" s="2"/>
      <c r="M980" s="2"/>
      <c r="N980" s="2"/>
      <c r="O980" s="2"/>
      <c r="P980" s="2"/>
      <c r="Q980" s="2"/>
      <c r="R980" s="2"/>
      <c r="S980" s="2"/>
      <c r="T980" s="2"/>
      <c r="U980" s="2"/>
      <c r="V980" s="2"/>
      <c r="W980" s="2"/>
      <c r="X980" s="2"/>
    </row>
    <row r="981" spans="1:24" ht="12.75" customHeight="1" x14ac:dyDescent="0.2">
      <c r="A981" s="3"/>
      <c r="B981" s="3"/>
      <c r="C981" s="3"/>
      <c r="D981" s="4"/>
      <c r="E981" s="3"/>
      <c r="F981" s="31"/>
      <c r="G981" s="31"/>
      <c r="H981" s="31"/>
      <c r="I981" s="31"/>
      <c r="J981" s="30"/>
      <c r="K981" s="2"/>
      <c r="L981" s="2"/>
      <c r="M981" s="2"/>
      <c r="N981" s="2"/>
      <c r="O981" s="2"/>
      <c r="P981" s="2"/>
      <c r="Q981" s="2"/>
      <c r="R981" s="2"/>
      <c r="S981" s="2"/>
      <c r="T981" s="2"/>
      <c r="U981" s="2"/>
      <c r="V981" s="2"/>
      <c r="W981" s="2"/>
      <c r="X981" s="2"/>
    </row>
    <row r="982" spans="1:24" ht="12.75" customHeight="1" x14ac:dyDescent="0.2">
      <c r="A982" s="3"/>
      <c r="B982" s="3"/>
      <c r="C982" s="3"/>
      <c r="D982" s="4"/>
      <c r="E982" s="3"/>
      <c r="F982" s="31"/>
      <c r="G982" s="31"/>
      <c r="H982" s="31"/>
      <c r="I982" s="31"/>
      <c r="J982" s="30"/>
      <c r="K982" s="2"/>
      <c r="L982" s="2"/>
      <c r="M982" s="2"/>
      <c r="N982" s="2"/>
      <c r="O982" s="2"/>
      <c r="P982" s="2"/>
      <c r="Q982" s="2"/>
      <c r="R982" s="2"/>
      <c r="S982" s="2"/>
      <c r="T982" s="2"/>
      <c r="U982" s="2"/>
      <c r="V982" s="2"/>
      <c r="W982" s="2"/>
      <c r="X982" s="2"/>
    </row>
    <row r="983" spans="1:24" ht="12.75" customHeight="1" x14ac:dyDescent="0.2">
      <c r="A983" s="3"/>
      <c r="B983" s="3"/>
      <c r="C983" s="3"/>
      <c r="D983" s="4"/>
      <c r="E983" s="3"/>
      <c r="F983" s="31"/>
      <c r="G983" s="31"/>
      <c r="H983" s="31"/>
      <c r="I983" s="31"/>
      <c r="J983" s="30"/>
      <c r="K983" s="2"/>
      <c r="L983" s="2"/>
      <c r="M983" s="2"/>
      <c r="N983" s="2"/>
      <c r="O983" s="2"/>
      <c r="P983" s="2"/>
      <c r="Q983" s="2"/>
      <c r="R983" s="2"/>
      <c r="S983" s="2"/>
      <c r="T983" s="2"/>
      <c r="U983" s="2"/>
      <c r="V983" s="2"/>
      <c r="W983" s="2"/>
      <c r="X983" s="2"/>
    </row>
    <row r="984" spans="1:24" ht="12.75" customHeight="1" x14ac:dyDescent="0.2">
      <c r="A984" s="3"/>
      <c r="B984" s="3"/>
      <c r="C984" s="3"/>
      <c r="D984" s="4"/>
      <c r="E984" s="3"/>
      <c r="F984" s="31"/>
      <c r="G984" s="31"/>
      <c r="H984" s="31"/>
      <c r="I984" s="31"/>
      <c r="J984" s="30"/>
      <c r="K984" s="2"/>
      <c r="L984" s="2"/>
      <c r="M984" s="2"/>
      <c r="N984" s="2"/>
      <c r="O984" s="2"/>
      <c r="P984" s="2"/>
      <c r="Q984" s="2"/>
      <c r="R984" s="2"/>
      <c r="S984" s="2"/>
      <c r="T984" s="2"/>
      <c r="U984" s="2"/>
      <c r="V984" s="2"/>
      <c r="W984" s="2"/>
      <c r="X984" s="2"/>
    </row>
    <row r="985" spans="1:24" ht="12.75" customHeight="1" x14ac:dyDescent="0.2">
      <c r="A985" s="3"/>
      <c r="B985" s="3"/>
      <c r="C985" s="3"/>
      <c r="D985" s="4"/>
      <c r="E985" s="3"/>
      <c r="F985" s="31"/>
      <c r="G985" s="31"/>
      <c r="H985" s="31"/>
      <c r="I985" s="31"/>
      <c r="J985" s="30"/>
      <c r="K985" s="2"/>
      <c r="L985" s="2"/>
      <c r="M985" s="2"/>
      <c r="N985" s="2"/>
      <c r="O985" s="2"/>
      <c r="P985" s="2"/>
      <c r="Q985" s="2"/>
      <c r="R985" s="2"/>
      <c r="S985" s="2"/>
      <c r="T985" s="2"/>
      <c r="U985" s="2"/>
      <c r="V985" s="2"/>
      <c r="W985" s="2"/>
      <c r="X985" s="2"/>
    </row>
    <row r="986" spans="1:24" ht="12.75" customHeight="1" x14ac:dyDescent="0.2">
      <c r="A986" s="3"/>
      <c r="B986" s="3"/>
      <c r="C986" s="3"/>
      <c r="D986" s="4"/>
      <c r="E986" s="3"/>
      <c r="F986" s="31"/>
      <c r="G986" s="31"/>
      <c r="H986" s="31"/>
      <c r="I986" s="31"/>
      <c r="J986" s="30"/>
      <c r="K986" s="2"/>
      <c r="L986" s="2"/>
      <c r="M986" s="2"/>
      <c r="N986" s="2"/>
      <c r="O986" s="2"/>
      <c r="P986" s="2"/>
      <c r="Q986" s="2"/>
      <c r="R986" s="2"/>
      <c r="S986" s="2"/>
      <c r="T986" s="2"/>
      <c r="U986" s="2"/>
      <c r="V986" s="2"/>
      <c r="W986" s="2"/>
      <c r="X986" s="2"/>
    </row>
    <row r="987" spans="1:24" ht="12.75" customHeight="1" x14ac:dyDescent="0.2">
      <c r="A987" s="3"/>
      <c r="B987" s="3"/>
      <c r="C987" s="3"/>
      <c r="D987" s="4"/>
      <c r="E987" s="3"/>
      <c r="F987" s="31"/>
      <c r="G987" s="31"/>
      <c r="H987" s="31"/>
      <c r="I987" s="31"/>
      <c r="J987" s="30"/>
      <c r="K987" s="2"/>
      <c r="L987" s="2"/>
      <c r="M987" s="2"/>
      <c r="N987" s="2"/>
      <c r="O987" s="2"/>
      <c r="P987" s="2"/>
      <c r="Q987" s="2"/>
      <c r="R987" s="2"/>
      <c r="S987" s="2"/>
      <c r="T987" s="2"/>
      <c r="U987" s="2"/>
      <c r="V987" s="2"/>
      <c r="W987" s="2"/>
      <c r="X987" s="2"/>
    </row>
    <row r="988" spans="1:24" ht="12.75" customHeight="1" x14ac:dyDescent="0.2">
      <c r="A988" s="3"/>
      <c r="B988" s="3"/>
      <c r="C988" s="3"/>
      <c r="D988" s="4"/>
      <c r="E988" s="3"/>
      <c r="F988" s="31"/>
      <c r="G988" s="31"/>
      <c r="H988" s="31"/>
      <c r="I988" s="31"/>
      <c r="J988" s="30"/>
      <c r="K988" s="2"/>
      <c r="L988" s="2"/>
      <c r="M988" s="2"/>
      <c r="N988" s="2"/>
      <c r="O988" s="2"/>
      <c r="P988" s="2"/>
      <c r="Q988" s="2"/>
      <c r="R988" s="2"/>
      <c r="S988" s="2"/>
      <c r="T988" s="2"/>
      <c r="U988" s="2"/>
      <c r="V988" s="2"/>
      <c r="W988" s="2"/>
      <c r="X988" s="2"/>
    </row>
    <row r="989" spans="1:24" ht="12.75" customHeight="1" x14ac:dyDescent="0.2">
      <c r="A989" s="3"/>
      <c r="B989" s="3"/>
      <c r="C989" s="3"/>
      <c r="D989" s="4"/>
      <c r="E989" s="3"/>
      <c r="F989" s="31"/>
      <c r="G989" s="31"/>
      <c r="H989" s="31"/>
      <c r="I989" s="31"/>
      <c r="J989" s="30"/>
      <c r="K989" s="2"/>
      <c r="L989" s="2"/>
      <c r="M989" s="2"/>
      <c r="N989" s="2"/>
      <c r="O989" s="2"/>
      <c r="P989" s="2"/>
      <c r="Q989" s="2"/>
      <c r="R989" s="2"/>
      <c r="S989" s="2"/>
      <c r="T989" s="2"/>
      <c r="U989" s="2"/>
      <c r="V989" s="2"/>
      <c r="W989" s="2"/>
      <c r="X989" s="2"/>
    </row>
    <row r="990" spans="1:24" ht="12.75" customHeight="1" x14ac:dyDescent="0.2">
      <c r="A990" s="3"/>
      <c r="B990" s="3"/>
      <c r="C990" s="3"/>
      <c r="D990" s="4"/>
      <c r="E990" s="3"/>
      <c r="F990" s="31"/>
      <c r="G990" s="31"/>
      <c r="H990" s="31"/>
      <c r="I990" s="31"/>
      <c r="J990" s="30"/>
      <c r="K990" s="2"/>
      <c r="L990" s="2"/>
      <c r="M990" s="2"/>
      <c r="N990" s="2"/>
      <c r="O990" s="2"/>
      <c r="P990" s="2"/>
      <c r="Q990" s="2"/>
      <c r="R990" s="2"/>
      <c r="S990" s="2"/>
      <c r="T990" s="2"/>
      <c r="U990" s="2"/>
      <c r="V990" s="2"/>
      <c r="W990" s="2"/>
      <c r="X990" s="2"/>
    </row>
    <row r="991" spans="1:24" ht="12.75" customHeight="1" x14ac:dyDescent="0.2">
      <c r="A991" s="3"/>
      <c r="B991" s="3"/>
      <c r="C991" s="3"/>
      <c r="D991" s="4"/>
      <c r="E991" s="3"/>
      <c r="F991" s="31"/>
      <c r="G991" s="31"/>
      <c r="H991" s="31"/>
      <c r="I991" s="31"/>
      <c r="J991" s="30"/>
      <c r="K991" s="2"/>
      <c r="L991" s="2"/>
      <c r="M991" s="2"/>
      <c r="N991" s="2"/>
      <c r="O991" s="2"/>
      <c r="P991" s="2"/>
      <c r="Q991" s="2"/>
      <c r="R991" s="2"/>
      <c r="S991" s="2"/>
      <c r="T991" s="2"/>
      <c r="U991" s="2"/>
      <c r="V991" s="2"/>
      <c r="W991" s="2"/>
      <c r="X991" s="2"/>
    </row>
    <row r="992" spans="1:24" ht="12.75" customHeight="1" x14ac:dyDescent="0.2">
      <c r="A992" s="3"/>
      <c r="B992" s="3"/>
      <c r="C992" s="3"/>
      <c r="D992" s="4"/>
      <c r="E992" s="3"/>
      <c r="F992" s="31"/>
      <c r="G992" s="31"/>
      <c r="H992" s="31"/>
      <c r="I992" s="31"/>
      <c r="J992" s="30"/>
      <c r="K992" s="2"/>
      <c r="L992" s="2"/>
      <c r="M992" s="2"/>
      <c r="N992" s="2"/>
      <c r="O992" s="2"/>
      <c r="P992" s="2"/>
      <c r="Q992" s="2"/>
      <c r="R992" s="2"/>
      <c r="S992" s="2"/>
      <c r="T992" s="2"/>
      <c r="U992" s="2"/>
      <c r="V992" s="2"/>
      <c r="W992" s="2"/>
      <c r="X992" s="2"/>
    </row>
    <row r="993" spans="1:24" ht="12.75" customHeight="1" x14ac:dyDescent="0.2">
      <c r="A993" s="3"/>
      <c r="B993" s="3"/>
      <c r="C993" s="3"/>
      <c r="D993" s="4"/>
      <c r="E993" s="3"/>
      <c r="F993" s="31"/>
      <c r="G993" s="31"/>
      <c r="H993" s="31"/>
      <c r="I993" s="31"/>
      <c r="J993" s="30"/>
      <c r="K993" s="2"/>
      <c r="L993" s="2"/>
      <c r="M993" s="2"/>
      <c r="N993" s="2"/>
      <c r="O993" s="2"/>
      <c r="P993" s="2"/>
      <c r="Q993" s="2"/>
      <c r="R993" s="2"/>
      <c r="S993" s="2"/>
      <c r="T993" s="2"/>
      <c r="U993" s="2"/>
      <c r="V993" s="2"/>
      <c r="W993" s="2"/>
      <c r="X993" s="2"/>
    </row>
    <row r="994" spans="1:24" ht="12.75" customHeight="1" x14ac:dyDescent="0.2">
      <c r="A994" s="3"/>
      <c r="B994" s="3"/>
      <c r="C994" s="3"/>
      <c r="D994" s="4"/>
      <c r="E994" s="3"/>
      <c r="F994" s="31"/>
      <c r="G994" s="31"/>
      <c r="H994" s="31"/>
      <c r="I994" s="31"/>
      <c r="J994" s="30"/>
      <c r="K994" s="2"/>
      <c r="L994" s="2"/>
      <c r="M994" s="2"/>
      <c r="N994" s="2"/>
      <c r="O994" s="2"/>
      <c r="P994" s="2"/>
      <c r="Q994" s="2"/>
      <c r="R994" s="2"/>
      <c r="S994" s="2"/>
      <c r="T994" s="2"/>
      <c r="U994" s="2"/>
      <c r="V994" s="2"/>
      <c r="W994" s="2"/>
      <c r="X994" s="2"/>
    </row>
    <row r="995" spans="1:24" ht="12.75" customHeight="1" x14ac:dyDescent="0.2">
      <c r="A995" s="3"/>
      <c r="B995" s="3"/>
      <c r="C995" s="3"/>
      <c r="D995" s="4"/>
      <c r="E995" s="3"/>
      <c r="F995" s="31"/>
      <c r="G995" s="31"/>
      <c r="H995" s="31"/>
      <c r="I995" s="31"/>
      <c r="J995" s="30"/>
      <c r="K995" s="2"/>
      <c r="L995" s="2"/>
      <c r="M995" s="2"/>
      <c r="N995" s="2"/>
      <c r="O995" s="2"/>
      <c r="P995" s="2"/>
      <c r="Q995" s="2"/>
      <c r="R995" s="2"/>
      <c r="S995" s="2"/>
      <c r="T995" s="2"/>
      <c r="U995" s="2"/>
      <c r="V995" s="2"/>
      <c r="W995" s="2"/>
      <c r="X995" s="2"/>
    </row>
    <row r="996" spans="1:24" ht="12.75" customHeight="1" x14ac:dyDescent="0.2">
      <c r="A996" s="3"/>
      <c r="B996" s="3"/>
      <c r="C996" s="3"/>
      <c r="D996" s="4"/>
      <c r="E996" s="3"/>
      <c r="F996" s="31"/>
      <c r="G996" s="31"/>
      <c r="H996" s="31"/>
      <c r="I996" s="31"/>
      <c r="J996" s="30"/>
      <c r="K996" s="2"/>
      <c r="L996" s="2"/>
      <c r="M996" s="2"/>
      <c r="N996" s="2"/>
      <c r="O996" s="2"/>
      <c r="P996" s="2"/>
      <c r="Q996" s="2"/>
      <c r="R996" s="2"/>
      <c r="S996" s="2"/>
      <c r="T996" s="2"/>
      <c r="U996" s="2"/>
      <c r="V996" s="2"/>
      <c r="W996" s="2"/>
      <c r="X996" s="2"/>
    </row>
    <row r="997" spans="1:24" ht="12.75" customHeight="1" x14ac:dyDescent="0.2">
      <c r="A997" s="3"/>
      <c r="B997" s="3"/>
      <c r="C997" s="3"/>
      <c r="D997" s="4"/>
      <c r="E997" s="3"/>
      <c r="F997" s="31"/>
      <c r="G997" s="31"/>
      <c r="H997" s="31"/>
      <c r="I997" s="31"/>
      <c r="J997" s="30"/>
      <c r="K997" s="2"/>
      <c r="L997" s="2"/>
      <c r="M997" s="2"/>
      <c r="N997" s="2"/>
      <c r="O997" s="2"/>
      <c r="P997" s="2"/>
      <c r="Q997" s="2"/>
      <c r="R997" s="2"/>
      <c r="S997" s="2"/>
      <c r="T997" s="2"/>
      <c r="U997" s="2"/>
      <c r="V997" s="2"/>
      <c r="W997" s="2"/>
      <c r="X997" s="2"/>
    </row>
    <row r="998" spans="1:24" ht="12.75" customHeight="1" x14ac:dyDescent="0.2">
      <c r="A998" s="3"/>
      <c r="B998" s="3"/>
      <c r="C998" s="3"/>
      <c r="D998" s="4"/>
      <c r="E998" s="3"/>
      <c r="F998" s="31"/>
      <c r="G998" s="31"/>
      <c r="H998" s="31"/>
      <c r="I998" s="31"/>
      <c r="J998" s="30"/>
      <c r="K998" s="2"/>
      <c r="L998" s="2"/>
      <c r="M998" s="2"/>
      <c r="N998" s="2"/>
      <c r="O998" s="2"/>
      <c r="P998" s="2"/>
      <c r="Q998" s="2"/>
      <c r="R998" s="2"/>
      <c r="S998" s="2"/>
      <c r="T998" s="2"/>
      <c r="U998" s="2"/>
      <c r="V998" s="2"/>
      <c r="W998" s="2"/>
      <c r="X998" s="2"/>
    </row>
    <row r="999" spans="1:24" ht="12.75" customHeight="1" x14ac:dyDescent="0.2">
      <c r="A999" s="3"/>
      <c r="B999" s="3"/>
      <c r="C999" s="3"/>
      <c r="D999" s="4"/>
      <c r="E999" s="3"/>
      <c r="F999" s="31"/>
      <c r="G999" s="31"/>
      <c r="H999" s="31"/>
      <c r="I999" s="31"/>
      <c r="J999" s="30"/>
      <c r="K999" s="2"/>
      <c r="L999" s="2"/>
      <c r="M999" s="2"/>
      <c r="N999" s="2"/>
      <c r="O999" s="2"/>
      <c r="P999" s="2"/>
      <c r="Q999" s="2"/>
      <c r="R999" s="2"/>
      <c r="S999" s="2"/>
      <c r="T999" s="2"/>
      <c r="U999" s="2"/>
      <c r="V999" s="2"/>
      <c r="W999" s="2"/>
      <c r="X999" s="2"/>
    </row>
    <row r="1000" spans="1:24" ht="12.75" customHeight="1" x14ac:dyDescent="0.2">
      <c r="A1000" s="3"/>
      <c r="B1000" s="3"/>
      <c r="C1000" s="3"/>
      <c r="D1000" s="4"/>
      <c r="E1000" s="3"/>
      <c r="F1000" s="31"/>
      <c r="G1000" s="31"/>
      <c r="H1000" s="31"/>
      <c r="I1000" s="31"/>
      <c r="J1000" s="30"/>
      <c r="K1000" s="2"/>
      <c r="L1000" s="2"/>
      <c r="M1000" s="2"/>
      <c r="N1000" s="2"/>
      <c r="O1000" s="2"/>
      <c r="P1000" s="2"/>
      <c r="Q1000" s="2"/>
      <c r="R1000" s="2"/>
      <c r="S1000" s="2"/>
      <c r="T1000" s="2"/>
      <c r="U1000" s="2"/>
      <c r="V1000" s="2"/>
      <c r="W1000" s="2"/>
      <c r="X1000" s="2"/>
    </row>
    <row r="1001" spans="1:24" ht="12.75" customHeight="1" x14ac:dyDescent="0.2">
      <c r="A1001" s="3"/>
      <c r="B1001" s="3"/>
      <c r="C1001" s="3"/>
      <c r="D1001" s="4"/>
      <c r="E1001" s="3"/>
      <c r="F1001" s="31"/>
      <c r="G1001" s="31"/>
      <c r="H1001" s="31"/>
      <c r="I1001" s="31"/>
      <c r="J1001" s="30"/>
      <c r="K1001" s="2"/>
      <c r="L1001" s="2"/>
      <c r="M1001" s="2"/>
      <c r="N1001" s="2"/>
      <c r="O1001" s="2"/>
      <c r="P1001" s="2"/>
      <c r="Q1001" s="2"/>
      <c r="R1001" s="2"/>
      <c r="S1001" s="2"/>
      <c r="T1001" s="2"/>
      <c r="U1001" s="2"/>
      <c r="V1001" s="2"/>
      <c r="W1001" s="2"/>
      <c r="X1001" s="2"/>
    </row>
    <row r="1002" spans="1:24" ht="12.75" customHeight="1" x14ac:dyDescent="0.2">
      <c r="A1002" s="3"/>
      <c r="B1002" s="3"/>
      <c r="C1002" s="3"/>
      <c r="D1002" s="4"/>
      <c r="E1002" s="3"/>
      <c r="F1002" s="31"/>
      <c r="G1002" s="31"/>
      <c r="H1002" s="31"/>
      <c r="I1002" s="31"/>
      <c r="J1002" s="30"/>
      <c r="K1002" s="2"/>
      <c r="L1002" s="2"/>
      <c r="M1002" s="2"/>
      <c r="N1002" s="2"/>
      <c r="O1002" s="2"/>
      <c r="P1002" s="2"/>
      <c r="Q1002" s="2"/>
      <c r="R1002" s="2"/>
      <c r="S1002" s="2"/>
      <c r="T1002" s="2"/>
      <c r="U1002" s="2"/>
      <c r="V1002" s="2"/>
      <c r="W1002" s="2"/>
      <c r="X1002" s="2"/>
    </row>
    <row r="1003" spans="1:24" ht="12.75" customHeight="1" x14ac:dyDescent="0.2">
      <c r="A1003" s="3"/>
      <c r="B1003" s="3"/>
      <c r="C1003" s="3"/>
      <c r="D1003" s="4"/>
      <c r="E1003" s="3"/>
      <c r="F1003" s="31"/>
      <c r="G1003" s="31"/>
      <c r="H1003" s="31"/>
      <c r="I1003" s="31"/>
      <c r="J1003" s="30"/>
      <c r="K1003" s="2"/>
      <c r="L1003" s="2"/>
      <c r="M1003" s="2"/>
      <c r="N1003" s="2"/>
      <c r="O1003" s="2"/>
      <c r="P1003" s="2"/>
      <c r="Q1003" s="2"/>
      <c r="R1003" s="2"/>
      <c r="S1003" s="2"/>
      <c r="T1003" s="2"/>
      <c r="U1003" s="2"/>
      <c r="V1003" s="2"/>
      <c r="W1003" s="2"/>
      <c r="X1003" s="2"/>
    </row>
    <row r="1004" spans="1:24" ht="12.75" customHeight="1" x14ac:dyDescent="0.2">
      <c r="A1004" s="3"/>
      <c r="B1004" s="3"/>
      <c r="C1004" s="3"/>
      <c r="D1004" s="4"/>
      <c r="E1004" s="3"/>
      <c r="F1004" s="31"/>
      <c r="G1004" s="31"/>
      <c r="H1004" s="31"/>
      <c r="I1004" s="31"/>
      <c r="J1004" s="30"/>
      <c r="K1004" s="2"/>
      <c r="L1004" s="2"/>
      <c r="M1004" s="2"/>
      <c r="N1004" s="2"/>
      <c r="O1004" s="2"/>
      <c r="P1004" s="2"/>
      <c r="Q1004" s="2"/>
      <c r="R1004" s="2"/>
      <c r="S1004" s="2"/>
      <c r="T1004" s="2"/>
      <c r="U1004" s="2"/>
      <c r="V1004" s="2"/>
      <c r="W1004" s="2"/>
      <c r="X1004" s="2"/>
    </row>
    <row r="1005" spans="1:24" ht="12.75" customHeight="1" x14ac:dyDescent="0.2">
      <c r="A1005" s="3"/>
      <c r="B1005" s="3"/>
      <c r="C1005" s="3"/>
      <c r="D1005" s="4"/>
      <c r="E1005" s="3"/>
      <c r="F1005" s="31"/>
      <c r="G1005" s="31"/>
      <c r="H1005" s="31"/>
      <c r="I1005" s="31"/>
      <c r="J1005" s="30"/>
      <c r="K1005" s="2"/>
      <c r="L1005" s="2"/>
      <c r="M1005" s="2"/>
      <c r="N1005" s="2"/>
      <c r="O1005" s="2"/>
      <c r="P1005" s="2"/>
      <c r="Q1005" s="2"/>
      <c r="R1005" s="2"/>
      <c r="S1005" s="2"/>
      <c r="T1005" s="2"/>
      <c r="U1005" s="2"/>
      <c r="V1005" s="2"/>
      <c r="W1005" s="2"/>
      <c r="X1005" s="2"/>
    </row>
    <row r="1006" spans="1:24" ht="12.75" customHeight="1" x14ac:dyDescent="0.2">
      <c r="A1006" s="3"/>
      <c r="B1006" s="3"/>
      <c r="C1006" s="3"/>
      <c r="D1006" s="4"/>
      <c r="E1006" s="3"/>
      <c r="F1006" s="31"/>
      <c r="G1006" s="31"/>
      <c r="H1006" s="31"/>
      <c r="I1006" s="31"/>
      <c r="J1006" s="30"/>
      <c r="K1006" s="2"/>
      <c r="L1006" s="2"/>
      <c r="M1006" s="2"/>
      <c r="N1006" s="2"/>
      <c r="O1006" s="2"/>
      <c r="P1006" s="2"/>
      <c r="Q1006" s="2"/>
      <c r="R1006" s="2"/>
      <c r="S1006" s="2"/>
      <c r="T1006" s="2"/>
      <c r="U1006" s="2"/>
      <c r="V1006" s="2"/>
      <c r="W1006" s="2"/>
      <c r="X1006" s="2"/>
    </row>
    <row r="1007" spans="1:24" ht="12.75" customHeight="1" x14ac:dyDescent="0.2">
      <c r="A1007" s="3"/>
      <c r="B1007" s="3"/>
      <c r="C1007" s="3"/>
      <c r="D1007" s="4"/>
      <c r="E1007" s="3"/>
      <c r="F1007" s="31"/>
      <c r="G1007" s="31"/>
      <c r="H1007" s="31"/>
      <c r="I1007" s="31"/>
      <c r="J1007" s="30"/>
      <c r="K1007" s="2"/>
      <c r="L1007" s="2"/>
      <c r="M1007" s="2"/>
      <c r="N1007" s="2"/>
      <c r="O1007" s="2"/>
      <c r="P1007" s="2"/>
      <c r="Q1007" s="2"/>
      <c r="R1007" s="2"/>
      <c r="S1007" s="2"/>
      <c r="T1007" s="2"/>
      <c r="U1007" s="2"/>
      <c r="V1007" s="2"/>
      <c r="W1007" s="2"/>
      <c r="X1007" s="2"/>
    </row>
    <row r="1008" spans="1:24" ht="12.75" customHeight="1" x14ac:dyDescent="0.2">
      <c r="A1008" s="3"/>
      <c r="B1008" s="3"/>
      <c r="C1008" s="3"/>
      <c r="D1008" s="4"/>
      <c r="E1008" s="3"/>
      <c r="F1008" s="31"/>
      <c r="G1008" s="31"/>
      <c r="H1008" s="31"/>
      <c r="I1008" s="31"/>
      <c r="J1008" s="30"/>
      <c r="K1008" s="2"/>
      <c r="L1008" s="2"/>
      <c r="M1008" s="2"/>
      <c r="N1008" s="2"/>
      <c r="O1008" s="2"/>
      <c r="P1008" s="2"/>
      <c r="Q1008" s="2"/>
      <c r="R1008" s="2"/>
      <c r="S1008" s="2"/>
      <c r="T1008" s="2"/>
      <c r="U1008" s="2"/>
      <c r="V1008" s="2"/>
      <c r="W1008" s="2"/>
      <c r="X1008" s="2"/>
    </row>
    <row r="1009" spans="1:24" ht="12.75" customHeight="1" x14ac:dyDescent="0.2">
      <c r="A1009" s="3"/>
      <c r="B1009" s="3"/>
      <c r="C1009" s="3"/>
      <c r="D1009" s="4"/>
      <c r="E1009" s="3"/>
      <c r="F1009" s="31"/>
      <c r="G1009" s="31"/>
      <c r="H1009" s="31"/>
      <c r="I1009" s="31"/>
      <c r="J1009" s="30"/>
      <c r="K1009" s="2"/>
      <c r="L1009" s="2"/>
      <c r="M1009" s="2"/>
      <c r="N1009" s="2"/>
      <c r="O1009" s="2"/>
      <c r="P1009" s="2"/>
      <c r="Q1009" s="2"/>
      <c r="R1009" s="2"/>
      <c r="S1009" s="2"/>
      <c r="T1009" s="2"/>
      <c r="U1009" s="2"/>
      <c r="V1009" s="2"/>
      <c r="W1009" s="2"/>
      <c r="X1009" s="2"/>
    </row>
    <row r="1010" spans="1:24" ht="12.75" customHeight="1" x14ac:dyDescent="0.2">
      <c r="A1010" s="3"/>
      <c r="B1010" s="3"/>
      <c r="C1010" s="3"/>
      <c r="D1010" s="4"/>
      <c r="E1010" s="3"/>
      <c r="F1010" s="31"/>
      <c r="G1010" s="31"/>
      <c r="H1010" s="31"/>
      <c r="I1010" s="31"/>
      <c r="J1010" s="30"/>
      <c r="K1010" s="2"/>
      <c r="L1010" s="2"/>
      <c r="M1010" s="2"/>
      <c r="N1010" s="2"/>
      <c r="O1010" s="2"/>
      <c r="P1010" s="2"/>
      <c r="Q1010" s="2"/>
      <c r="R1010" s="2"/>
      <c r="S1010" s="2"/>
      <c r="T1010" s="2"/>
      <c r="U1010" s="2"/>
      <c r="V1010" s="2"/>
      <c r="W1010" s="2"/>
      <c r="X1010" s="2"/>
    </row>
    <row r="1011" spans="1:24" ht="12.75" customHeight="1" x14ac:dyDescent="0.2">
      <c r="A1011" s="3"/>
      <c r="B1011" s="3"/>
      <c r="C1011" s="3"/>
      <c r="D1011" s="4"/>
      <c r="E1011" s="3"/>
      <c r="F1011" s="31"/>
      <c r="G1011" s="31"/>
      <c r="H1011" s="31"/>
      <c r="I1011" s="31"/>
      <c r="J1011" s="30"/>
      <c r="K1011" s="2"/>
      <c r="L1011" s="2"/>
      <c r="M1011" s="2"/>
      <c r="N1011" s="2"/>
      <c r="O1011" s="2"/>
      <c r="P1011" s="2"/>
      <c r="Q1011" s="2"/>
      <c r="R1011" s="2"/>
      <c r="S1011" s="2"/>
      <c r="T1011" s="2"/>
      <c r="U1011" s="2"/>
      <c r="V1011" s="2"/>
      <c r="W1011" s="2"/>
      <c r="X1011" s="2"/>
    </row>
    <row r="1012" spans="1:24" ht="12.75" customHeight="1" x14ac:dyDescent="0.2">
      <c r="A1012" s="3"/>
      <c r="B1012" s="3"/>
      <c r="C1012" s="3"/>
      <c r="D1012" s="4"/>
      <c r="E1012" s="3"/>
      <c r="F1012" s="31"/>
      <c r="G1012" s="31"/>
      <c r="H1012" s="31"/>
      <c r="I1012" s="31"/>
      <c r="J1012" s="30"/>
      <c r="K1012" s="2"/>
      <c r="L1012" s="2"/>
      <c r="M1012" s="2"/>
      <c r="N1012" s="2"/>
      <c r="O1012" s="2"/>
      <c r="P1012" s="2"/>
      <c r="Q1012" s="2"/>
      <c r="R1012" s="2"/>
      <c r="S1012" s="2"/>
      <c r="T1012" s="2"/>
      <c r="U1012" s="2"/>
      <c r="V1012" s="2"/>
      <c r="W1012" s="2"/>
      <c r="X1012" s="2"/>
    </row>
    <row r="1013" spans="1:24" ht="12.75" customHeight="1" x14ac:dyDescent="0.2">
      <c r="A1013" s="3"/>
      <c r="B1013" s="3"/>
      <c r="C1013" s="3"/>
      <c r="D1013" s="4"/>
      <c r="E1013" s="3"/>
      <c r="F1013" s="31"/>
      <c r="G1013" s="31"/>
      <c r="H1013" s="31"/>
      <c r="I1013" s="31"/>
      <c r="J1013" s="30"/>
      <c r="K1013" s="2"/>
      <c r="L1013" s="2"/>
      <c r="M1013" s="2"/>
      <c r="N1013" s="2"/>
      <c r="O1013" s="2"/>
      <c r="P1013" s="2"/>
      <c r="Q1013" s="2"/>
      <c r="R1013" s="2"/>
      <c r="S1013" s="2"/>
      <c r="T1013" s="2"/>
      <c r="U1013" s="2"/>
      <c r="V1013" s="2"/>
      <c r="W1013" s="2"/>
      <c r="X1013" s="2"/>
    </row>
    <row r="1014" spans="1:24" ht="12.75" customHeight="1" x14ac:dyDescent="0.2">
      <c r="A1014" s="3"/>
      <c r="B1014" s="3"/>
      <c r="C1014" s="3"/>
      <c r="D1014" s="4"/>
      <c r="E1014" s="3"/>
      <c r="F1014" s="31"/>
      <c r="G1014" s="31"/>
      <c r="H1014" s="31"/>
      <c r="I1014" s="31"/>
      <c r="J1014" s="30"/>
      <c r="K1014" s="2"/>
      <c r="L1014" s="2"/>
      <c r="M1014" s="2"/>
      <c r="N1014" s="2"/>
      <c r="O1014" s="2"/>
      <c r="P1014" s="2"/>
      <c r="Q1014" s="2"/>
      <c r="R1014" s="2"/>
      <c r="S1014" s="2"/>
      <c r="T1014" s="2"/>
      <c r="U1014" s="2"/>
      <c r="V1014" s="2"/>
      <c r="W1014" s="2"/>
      <c r="X1014" s="2"/>
    </row>
    <row r="1015" spans="1:24" ht="12.75" customHeight="1" x14ac:dyDescent="0.2">
      <c r="A1015" s="3"/>
      <c r="B1015" s="3"/>
      <c r="C1015" s="3"/>
      <c r="D1015" s="4"/>
      <c r="E1015" s="3"/>
      <c r="F1015" s="31"/>
      <c r="G1015" s="31"/>
      <c r="H1015" s="31"/>
      <c r="I1015" s="31"/>
      <c r="J1015" s="30"/>
      <c r="K1015" s="2"/>
      <c r="L1015" s="2"/>
      <c r="M1015" s="2"/>
      <c r="N1015" s="2"/>
      <c r="O1015" s="2"/>
      <c r="P1015" s="2"/>
      <c r="Q1015" s="2"/>
      <c r="R1015" s="2"/>
      <c r="S1015" s="2"/>
      <c r="T1015" s="2"/>
      <c r="U1015" s="2"/>
      <c r="V1015" s="2"/>
      <c r="W1015" s="2"/>
      <c r="X1015" s="2"/>
    </row>
    <row r="1016" spans="1:24" ht="12.75" customHeight="1" x14ac:dyDescent="0.2">
      <c r="A1016" s="3"/>
      <c r="B1016" s="3"/>
      <c r="C1016" s="3"/>
      <c r="D1016" s="4"/>
      <c r="E1016" s="3"/>
      <c r="F1016" s="31"/>
      <c r="G1016" s="31"/>
      <c r="H1016" s="31"/>
      <c r="I1016" s="31"/>
      <c r="J1016" s="30"/>
      <c r="K1016" s="2"/>
      <c r="L1016" s="2"/>
      <c r="M1016" s="2"/>
      <c r="N1016" s="2"/>
      <c r="O1016" s="2"/>
      <c r="P1016" s="2"/>
      <c r="Q1016" s="2"/>
      <c r="R1016" s="2"/>
      <c r="S1016" s="2"/>
      <c r="T1016" s="2"/>
      <c r="U1016" s="2"/>
      <c r="V1016" s="2"/>
      <c r="W1016" s="2"/>
      <c r="X1016" s="2"/>
    </row>
    <row r="1017" spans="1:24" ht="12.75" customHeight="1" x14ac:dyDescent="0.2">
      <c r="A1017" s="3"/>
      <c r="B1017" s="3"/>
      <c r="C1017" s="3"/>
      <c r="D1017" s="4"/>
      <c r="E1017" s="3"/>
      <c r="F1017" s="31"/>
      <c r="G1017" s="31"/>
      <c r="H1017" s="31"/>
      <c r="I1017" s="31"/>
      <c r="J1017" s="30"/>
      <c r="K1017" s="2"/>
      <c r="L1017" s="2"/>
      <c r="M1017" s="2"/>
      <c r="N1017" s="2"/>
      <c r="O1017" s="2"/>
      <c r="P1017" s="2"/>
      <c r="Q1017" s="2"/>
      <c r="R1017" s="2"/>
      <c r="S1017" s="2"/>
      <c r="T1017" s="2"/>
      <c r="U1017" s="2"/>
      <c r="V1017" s="2"/>
      <c r="W1017" s="2"/>
      <c r="X1017" s="2"/>
    </row>
    <row r="1018" spans="1:24" ht="12.75" customHeight="1" x14ac:dyDescent="0.2">
      <c r="A1018" s="3"/>
      <c r="B1018" s="3"/>
      <c r="C1018" s="3"/>
      <c r="D1018" s="4"/>
      <c r="E1018" s="3"/>
      <c r="F1018" s="31"/>
      <c r="G1018" s="31"/>
      <c r="H1018" s="31"/>
      <c r="I1018" s="31"/>
      <c r="J1018" s="30"/>
      <c r="K1018" s="2"/>
      <c r="L1018" s="2"/>
      <c r="M1018" s="2"/>
      <c r="N1018" s="2"/>
      <c r="O1018" s="2"/>
      <c r="P1018" s="2"/>
      <c r="Q1018" s="2"/>
      <c r="R1018" s="2"/>
      <c r="S1018" s="2"/>
      <c r="T1018" s="2"/>
      <c r="U1018" s="2"/>
      <c r="V1018" s="2"/>
      <c r="W1018" s="2"/>
      <c r="X1018" s="2"/>
    </row>
    <row r="1019" spans="1:24" ht="12.75" customHeight="1" x14ac:dyDescent="0.2">
      <c r="A1019" s="3"/>
      <c r="B1019" s="3"/>
      <c r="C1019" s="3"/>
      <c r="D1019" s="4"/>
      <c r="E1019" s="3"/>
      <c r="F1019" s="31"/>
      <c r="G1019" s="31"/>
      <c r="H1019" s="31"/>
      <c r="I1019" s="31"/>
      <c r="J1019" s="30"/>
      <c r="K1019" s="2"/>
      <c r="L1019" s="2"/>
      <c r="M1019" s="2"/>
      <c r="N1019" s="2"/>
      <c r="O1019" s="2"/>
      <c r="P1019" s="2"/>
      <c r="Q1019" s="2"/>
      <c r="R1019" s="2"/>
      <c r="S1019" s="2"/>
      <c r="T1019" s="2"/>
      <c r="U1019" s="2"/>
      <c r="V1019" s="2"/>
      <c r="W1019" s="2"/>
      <c r="X1019" s="2"/>
    </row>
    <row r="1020" spans="1:24" ht="12.75" customHeight="1" x14ac:dyDescent="0.2">
      <c r="A1020" s="3"/>
      <c r="B1020" s="3"/>
      <c r="C1020" s="3"/>
      <c r="D1020" s="4"/>
      <c r="E1020" s="3"/>
      <c r="F1020" s="31"/>
      <c r="G1020" s="31"/>
      <c r="H1020" s="31"/>
      <c r="I1020" s="31"/>
      <c r="J1020" s="30"/>
      <c r="K1020" s="2"/>
      <c r="L1020" s="2"/>
      <c r="M1020" s="2"/>
      <c r="N1020" s="2"/>
      <c r="O1020" s="2"/>
      <c r="P1020" s="2"/>
      <c r="Q1020" s="2"/>
      <c r="R1020" s="2"/>
      <c r="S1020" s="2"/>
      <c r="T1020" s="2"/>
      <c r="U1020" s="2"/>
      <c r="V1020" s="2"/>
      <c r="W1020" s="2"/>
      <c r="X1020" s="2"/>
    </row>
    <row r="1021" spans="1:24" ht="12.75" customHeight="1" x14ac:dyDescent="0.2">
      <c r="A1021" s="3"/>
      <c r="B1021" s="3"/>
      <c r="C1021" s="3"/>
      <c r="D1021" s="4"/>
      <c r="E1021" s="3"/>
      <c r="F1021" s="31"/>
      <c r="G1021" s="31"/>
      <c r="H1021" s="31"/>
      <c r="I1021" s="31"/>
      <c r="J1021" s="30"/>
      <c r="K1021" s="2"/>
      <c r="L1021" s="2"/>
      <c r="M1021" s="2"/>
      <c r="N1021" s="2"/>
      <c r="O1021" s="2"/>
      <c r="P1021" s="2"/>
      <c r="Q1021" s="2"/>
      <c r="R1021" s="2"/>
      <c r="S1021" s="2"/>
      <c r="T1021" s="2"/>
      <c r="U1021" s="2"/>
      <c r="V1021" s="2"/>
      <c r="W1021" s="2"/>
      <c r="X1021" s="2"/>
    </row>
    <row r="1022" spans="1:24" ht="12.75" customHeight="1" x14ac:dyDescent="0.2">
      <c r="A1022" s="3"/>
      <c r="B1022" s="3"/>
      <c r="C1022" s="3"/>
      <c r="D1022" s="4"/>
      <c r="E1022" s="3"/>
      <c r="F1022" s="31"/>
      <c r="G1022" s="31"/>
      <c r="H1022" s="31"/>
      <c r="I1022" s="31"/>
      <c r="J1022" s="30"/>
      <c r="K1022" s="2"/>
      <c r="L1022" s="2"/>
      <c r="M1022" s="2"/>
      <c r="N1022" s="2"/>
      <c r="O1022" s="2"/>
      <c r="P1022" s="2"/>
      <c r="Q1022" s="2"/>
      <c r="R1022" s="2"/>
      <c r="S1022" s="2"/>
      <c r="T1022" s="2"/>
      <c r="U1022" s="2"/>
      <c r="V1022" s="2"/>
      <c r="W1022" s="2"/>
      <c r="X1022" s="2"/>
    </row>
    <row r="1023" spans="1:24" ht="12.75" customHeight="1" x14ac:dyDescent="0.2">
      <c r="A1023" s="3"/>
      <c r="B1023" s="3"/>
      <c r="C1023" s="3"/>
      <c r="D1023" s="4"/>
      <c r="E1023" s="3"/>
      <c r="F1023" s="31"/>
      <c r="G1023" s="31"/>
      <c r="H1023" s="31"/>
      <c r="I1023" s="31"/>
      <c r="J1023" s="30"/>
      <c r="K1023" s="2"/>
      <c r="L1023" s="2"/>
      <c r="M1023" s="2"/>
      <c r="N1023" s="2"/>
      <c r="O1023" s="2"/>
      <c r="P1023" s="2"/>
      <c r="Q1023" s="2"/>
      <c r="R1023" s="2"/>
      <c r="S1023" s="2"/>
      <c r="T1023" s="2"/>
      <c r="U1023" s="2"/>
      <c r="V1023" s="2"/>
      <c r="W1023" s="2"/>
      <c r="X1023" s="2"/>
    </row>
    <row r="1024" spans="1:24" ht="12.75" customHeight="1" x14ac:dyDescent="0.2">
      <c r="A1024" s="3"/>
      <c r="B1024" s="3"/>
      <c r="C1024" s="3"/>
      <c r="D1024" s="4"/>
      <c r="E1024" s="3"/>
      <c r="F1024" s="31"/>
      <c r="G1024" s="31"/>
      <c r="H1024" s="31"/>
      <c r="I1024" s="31"/>
      <c r="J1024" s="30"/>
      <c r="K1024" s="2"/>
      <c r="L1024" s="2"/>
      <c r="M1024" s="2"/>
      <c r="N1024" s="2"/>
      <c r="O1024" s="2"/>
      <c r="P1024" s="2"/>
      <c r="Q1024" s="2"/>
      <c r="R1024" s="2"/>
      <c r="S1024" s="2"/>
      <c r="T1024" s="2"/>
      <c r="U1024" s="2"/>
      <c r="V1024" s="2"/>
      <c r="W1024" s="2"/>
      <c r="X1024" s="2"/>
    </row>
    <row r="1025" spans="1:24" ht="12.75" customHeight="1" x14ac:dyDescent="0.2">
      <c r="A1025" s="3"/>
      <c r="B1025" s="3"/>
      <c r="C1025" s="3"/>
      <c r="D1025" s="4"/>
      <c r="E1025" s="3"/>
      <c r="F1025" s="31"/>
      <c r="G1025" s="31"/>
      <c r="H1025" s="31"/>
      <c r="I1025" s="31"/>
      <c r="J1025" s="30"/>
      <c r="K1025" s="2"/>
      <c r="L1025" s="2"/>
      <c r="M1025" s="2"/>
      <c r="N1025" s="2"/>
      <c r="O1025" s="2"/>
      <c r="P1025" s="2"/>
      <c r="Q1025" s="2"/>
      <c r="R1025" s="2"/>
      <c r="S1025" s="2"/>
      <c r="T1025" s="2"/>
      <c r="U1025" s="2"/>
      <c r="V1025" s="2"/>
      <c r="W1025" s="2"/>
      <c r="X1025" s="2"/>
    </row>
    <row r="1026" spans="1:24" ht="12.75" customHeight="1" x14ac:dyDescent="0.2">
      <c r="A1026" s="3"/>
      <c r="B1026" s="3"/>
      <c r="C1026" s="3"/>
      <c r="D1026" s="4"/>
      <c r="E1026" s="3"/>
      <c r="F1026" s="31"/>
      <c r="G1026" s="31"/>
      <c r="H1026" s="31"/>
      <c r="I1026" s="31"/>
      <c r="J1026" s="30"/>
      <c r="K1026" s="2"/>
      <c r="L1026" s="2"/>
      <c r="M1026" s="2"/>
      <c r="N1026" s="2"/>
      <c r="O1026" s="2"/>
      <c r="P1026" s="2"/>
      <c r="Q1026" s="2"/>
      <c r="R1026" s="2"/>
      <c r="S1026" s="2"/>
      <c r="T1026" s="2"/>
      <c r="U1026" s="2"/>
      <c r="V1026" s="2"/>
      <c r="W1026" s="2"/>
      <c r="X1026" s="2"/>
    </row>
    <row r="1027" spans="1:24" ht="12.75" customHeight="1" x14ac:dyDescent="0.2">
      <c r="A1027" s="3"/>
      <c r="B1027" s="3"/>
      <c r="C1027" s="3"/>
      <c r="D1027" s="4"/>
      <c r="E1027" s="3"/>
      <c r="F1027" s="31"/>
      <c r="G1027" s="31"/>
      <c r="H1027" s="31"/>
      <c r="I1027" s="31"/>
      <c r="J1027" s="30"/>
      <c r="K1027" s="2"/>
      <c r="L1027" s="2"/>
      <c r="M1027" s="2"/>
      <c r="N1027" s="2"/>
      <c r="O1027" s="2"/>
      <c r="P1027" s="2"/>
      <c r="Q1027" s="2"/>
      <c r="R1027" s="2"/>
      <c r="S1027" s="2"/>
      <c r="T1027" s="2"/>
      <c r="U1027" s="2"/>
      <c r="V1027" s="2"/>
      <c r="W1027" s="2"/>
      <c r="X1027" s="2"/>
    </row>
    <row r="1028" spans="1:24" ht="12.75" customHeight="1" x14ac:dyDescent="0.2">
      <c r="A1028" s="3"/>
      <c r="B1028" s="3"/>
      <c r="C1028" s="3"/>
      <c r="D1028" s="4"/>
      <c r="E1028" s="3"/>
      <c r="F1028" s="31"/>
      <c r="G1028" s="31"/>
      <c r="H1028" s="31"/>
      <c r="I1028" s="31"/>
      <c r="J1028" s="30"/>
      <c r="K1028" s="2"/>
      <c r="L1028" s="2"/>
      <c r="M1028" s="2"/>
      <c r="N1028" s="2"/>
      <c r="O1028" s="2"/>
      <c r="P1028" s="2"/>
      <c r="Q1028" s="2"/>
      <c r="R1028" s="2"/>
      <c r="S1028" s="2"/>
      <c r="T1028" s="2"/>
      <c r="U1028" s="2"/>
      <c r="V1028" s="2"/>
      <c r="W1028" s="2"/>
      <c r="X1028" s="2"/>
    </row>
    <row r="1029" spans="1:24" ht="12.75" customHeight="1" x14ac:dyDescent="0.2">
      <c r="A1029" s="3"/>
      <c r="B1029" s="3"/>
      <c r="C1029" s="3"/>
      <c r="D1029" s="4"/>
      <c r="E1029" s="3"/>
      <c r="F1029" s="31"/>
      <c r="G1029" s="31"/>
      <c r="H1029" s="31"/>
      <c r="I1029" s="31"/>
      <c r="J1029" s="30"/>
      <c r="K1029" s="2"/>
      <c r="L1029" s="2"/>
      <c r="M1029" s="2"/>
      <c r="N1029" s="2"/>
      <c r="O1029" s="2"/>
      <c r="P1029" s="2"/>
      <c r="Q1029" s="2"/>
      <c r="R1029" s="2"/>
      <c r="S1029" s="2"/>
      <c r="T1029" s="2"/>
      <c r="U1029" s="2"/>
      <c r="V1029" s="2"/>
      <c r="W1029" s="2"/>
      <c r="X1029" s="2"/>
    </row>
    <row r="1030" spans="1:24" ht="12.75" customHeight="1" x14ac:dyDescent="0.2">
      <c r="A1030" s="3"/>
      <c r="B1030" s="3"/>
      <c r="C1030" s="3"/>
      <c r="D1030" s="4"/>
      <c r="E1030" s="3"/>
      <c r="F1030" s="31"/>
      <c r="G1030" s="31"/>
      <c r="H1030" s="31"/>
      <c r="I1030" s="31"/>
      <c r="J1030" s="30"/>
      <c r="K1030" s="2"/>
      <c r="L1030" s="2"/>
      <c r="M1030" s="2"/>
      <c r="N1030" s="2"/>
      <c r="O1030" s="2"/>
      <c r="P1030" s="2"/>
      <c r="Q1030" s="2"/>
      <c r="R1030" s="2"/>
      <c r="S1030" s="2"/>
      <c r="T1030" s="2"/>
      <c r="U1030" s="2"/>
      <c r="V1030" s="2"/>
      <c r="W1030" s="2"/>
      <c r="X1030" s="2"/>
    </row>
    <row r="1031" spans="1:24" ht="12.75" customHeight="1" x14ac:dyDescent="0.2">
      <c r="A1031" s="3"/>
      <c r="B1031" s="3"/>
      <c r="C1031" s="3"/>
      <c r="D1031" s="4"/>
      <c r="E1031" s="3"/>
      <c r="F1031" s="31"/>
      <c r="G1031" s="31"/>
      <c r="H1031" s="31"/>
      <c r="I1031" s="31"/>
      <c r="J1031" s="30"/>
      <c r="K1031" s="2"/>
      <c r="L1031" s="2"/>
      <c r="M1031" s="2"/>
      <c r="N1031" s="2"/>
      <c r="O1031" s="2"/>
      <c r="P1031" s="2"/>
      <c r="Q1031" s="2"/>
      <c r="R1031" s="2"/>
      <c r="S1031" s="2"/>
      <c r="T1031" s="2"/>
      <c r="U1031" s="2"/>
      <c r="V1031" s="2"/>
      <c r="W1031" s="2"/>
      <c r="X1031" s="2"/>
    </row>
    <row r="1032" spans="1:24" ht="12.75" customHeight="1" x14ac:dyDescent="0.2">
      <c r="A1032" s="3"/>
      <c r="B1032" s="3"/>
      <c r="C1032" s="3"/>
      <c r="D1032" s="4"/>
      <c r="E1032" s="3"/>
      <c r="F1032" s="31"/>
      <c r="G1032" s="31"/>
      <c r="H1032" s="31"/>
      <c r="I1032" s="31"/>
      <c r="J1032" s="30"/>
      <c r="K1032" s="2"/>
      <c r="L1032" s="2"/>
      <c r="M1032" s="2"/>
      <c r="N1032" s="2"/>
      <c r="O1032" s="2"/>
      <c r="P1032" s="2"/>
      <c r="Q1032" s="2"/>
      <c r="R1032" s="2"/>
      <c r="S1032" s="2"/>
      <c r="T1032" s="2"/>
      <c r="U1032" s="2"/>
      <c r="V1032" s="2"/>
      <c r="W1032" s="2"/>
      <c r="X1032" s="2"/>
    </row>
    <row r="1033" spans="1:24" ht="12.75" customHeight="1" x14ac:dyDescent="0.2">
      <c r="A1033" s="3"/>
      <c r="B1033" s="3"/>
      <c r="C1033" s="3"/>
      <c r="D1033" s="4"/>
      <c r="E1033" s="3"/>
      <c r="F1033" s="31"/>
      <c r="G1033" s="31"/>
      <c r="H1033" s="31"/>
      <c r="I1033" s="31"/>
      <c r="J1033" s="30"/>
      <c r="K1033" s="2"/>
      <c r="L1033" s="2"/>
      <c r="M1033" s="2"/>
      <c r="N1033" s="2"/>
      <c r="O1033" s="2"/>
      <c r="P1033" s="2"/>
      <c r="Q1033" s="2"/>
      <c r="R1033" s="2"/>
      <c r="S1033" s="2"/>
      <c r="T1033" s="2"/>
      <c r="U1033" s="2"/>
      <c r="V1033" s="2"/>
      <c r="W1033" s="2"/>
      <c r="X1033" s="2"/>
    </row>
    <row r="1034" spans="1:24" ht="12.75" customHeight="1" x14ac:dyDescent="0.2">
      <c r="A1034" s="3"/>
      <c r="B1034" s="3"/>
      <c r="C1034" s="3"/>
      <c r="D1034" s="4"/>
      <c r="E1034" s="3"/>
      <c r="F1034" s="31"/>
      <c r="G1034" s="31"/>
      <c r="H1034" s="31"/>
      <c r="I1034" s="31"/>
      <c r="J1034" s="30"/>
      <c r="K1034" s="2"/>
      <c r="L1034" s="2"/>
      <c r="M1034" s="2"/>
      <c r="N1034" s="2"/>
      <c r="O1034" s="2"/>
      <c r="P1034" s="2"/>
      <c r="Q1034" s="2"/>
      <c r="R1034" s="2"/>
      <c r="S1034" s="2"/>
      <c r="T1034" s="2"/>
      <c r="U1034" s="2"/>
      <c r="V1034" s="2"/>
      <c r="W1034" s="2"/>
      <c r="X1034" s="2"/>
    </row>
    <row r="1035" spans="1:24" ht="12.75" customHeight="1" x14ac:dyDescent="0.2">
      <c r="A1035" s="3"/>
      <c r="B1035" s="3"/>
      <c r="C1035" s="3"/>
      <c r="D1035" s="4"/>
      <c r="E1035" s="3"/>
      <c r="F1035" s="31"/>
      <c r="G1035" s="31"/>
      <c r="H1035" s="31"/>
      <c r="I1035" s="31"/>
      <c r="J1035" s="30"/>
      <c r="K1035" s="2"/>
      <c r="L1035" s="2"/>
      <c r="M1035" s="2"/>
      <c r="N1035" s="2"/>
      <c r="O1035" s="2"/>
      <c r="P1035" s="2"/>
      <c r="Q1035" s="2"/>
      <c r="R1035" s="2"/>
      <c r="S1035" s="2"/>
      <c r="T1035" s="2"/>
      <c r="U1035" s="2"/>
      <c r="V1035" s="2"/>
      <c r="W1035" s="2"/>
      <c r="X1035" s="2"/>
    </row>
    <row r="1036" spans="1:24" ht="12.75" customHeight="1" x14ac:dyDescent="0.2">
      <c r="A1036" s="3"/>
      <c r="B1036" s="3"/>
      <c r="C1036" s="3"/>
      <c r="D1036" s="4"/>
      <c r="E1036" s="3"/>
      <c r="F1036" s="31"/>
      <c r="G1036" s="31"/>
      <c r="H1036" s="31"/>
      <c r="I1036" s="31"/>
      <c r="J1036" s="30"/>
      <c r="K1036" s="2"/>
      <c r="L1036" s="2"/>
      <c r="M1036" s="2"/>
      <c r="N1036" s="2"/>
      <c r="O1036" s="2"/>
      <c r="P1036" s="2"/>
      <c r="Q1036" s="2"/>
      <c r="R1036" s="2"/>
      <c r="S1036" s="2"/>
      <c r="T1036" s="2"/>
      <c r="U1036" s="2"/>
      <c r="V1036" s="2"/>
      <c r="W1036" s="2"/>
      <c r="X1036" s="2"/>
    </row>
    <row r="1037" spans="1:24" ht="12.75" customHeight="1" x14ac:dyDescent="0.2">
      <c r="A1037" s="3"/>
      <c r="B1037" s="3"/>
      <c r="C1037" s="3"/>
      <c r="D1037" s="4"/>
      <c r="E1037" s="3"/>
      <c r="F1037" s="31"/>
      <c r="G1037" s="31"/>
      <c r="H1037" s="31"/>
      <c r="I1037" s="31"/>
      <c r="J1037" s="30"/>
      <c r="K1037" s="2"/>
      <c r="L1037" s="2"/>
      <c r="M1037" s="2"/>
      <c r="N1037" s="2"/>
      <c r="O1037" s="2"/>
      <c r="P1037" s="2"/>
      <c r="Q1037" s="2"/>
      <c r="R1037" s="2"/>
      <c r="S1037" s="2"/>
      <c r="T1037" s="2"/>
      <c r="U1037" s="2"/>
      <c r="V1037" s="2"/>
      <c r="W1037" s="2"/>
      <c r="X1037" s="2"/>
    </row>
    <row r="1038" spans="1:24" ht="12.75" customHeight="1" x14ac:dyDescent="0.2">
      <c r="A1038" s="3"/>
      <c r="B1038" s="3"/>
      <c r="C1038" s="3"/>
      <c r="D1038" s="4"/>
      <c r="E1038" s="3"/>
      <c r="F1038" s="31"/>
      <c r="G1038" s="31"/>
      <c r="H1038" s="31"/>
      <c r="I1038" s="31"/>
      <c r="J1038" s="30"/>
      <c r="K1038" s="2"/>
      <c r="L1038" s="2"/>
      <c r="M1038" s="2"/>
      <c r="N1038" s="2"/>
      <c r="O1038" s="2"/>
      <c r="P1038" s="2"/>
      <c r="Q1038" s="2"/>
      <c r="R1038" s="2"/>
      <c r="S1038" s="2"/>
      <c r="T1038" s="2"/>
      <c r="U1038" s="2"/>
      <c r="V1038" s="2"/>
      <c r="W1038" s="2"/>
      <c r="X1038" s="2"/>
    </row>
    <row r="1039" spans="1:24" ht="12.75" customHeight="1" x14ac:dyDescent="0.2">
      <c r="A1039" s="3"/>
      <c r="B1039" s="3"/>
      <c r="C1039" s="3"/>
      <c r="D1039" s="4"/>
      <c r="E1039" s="3"/>
      <c r="F1039" s="31"/>
      <c r="G1039" s="31"/>
      <c r="H1039" s="31"/>
      <c r="I1039" s="31"/>
      <c r="J1039" s="30"/>
      <c r="K1039" s="2"/>
      <c r="L1039" s="2"/>
      <c r="M1039" s="2"/>
      <c r="N1039" s="2"/>
      <c r="O1039" s="2"/>
      <c r="P1039" s="2"/>
      <c r="Q1039" s="2"/>
      <c r="R1039" s="2"/>
      <c r="S1039" s="2"/>
      <c r="T1039" s="2"/>
      <c r="U1039" s="2"/>
      <c r="V1039" s="2"/>
      <c r="W1039" s="2"/>
      <c r="X1039" s="2"/>
    </row>
    <row r="1040" spans="1:24" ht="12.75" customHeight="1" x14ac:dyDescent="0.2">
      <c r="A1040" s="3"/>
      <c r="B1040" s="3"/>
      <c r="C1040" s="3"/>
      <c r="D1040" s="4"/>
      <c r="E1040" s="3"/>
      <c r="F1040" s="31"/>
      <c r="G1040" s="31"/>
      <c r="H1040" s="31"/>
      <c r="I1040" s="31"/>
      <c r="J1040" s="30"/>
      <c r="K1040" s="2"/>
      <c r="L1040" s="2"/>
      <c r="M1040" s="2"/>
      <c r="N1040" s="2"/>
      <c r="O1040" s="2"/>
      <c r="P1040" s="2"/>
      <c r="Q1040" s="2"/>
      <c r="R1040" s="2"/>
      <c r="S1040" s="2"/>
      <c r="T1040" s="2"/>
      <c r="U1040" s="2"/>
      <c r="V1040" s="2"/>
      <c r="W1040" s="2"/>
      <c r="X1040" s="2"/>
    </row>
    <row r="1041" spans="1:24" ht="12.75" customHeight="1" x14ac:dyDescent="0.2">
      <c r="A1041" s="3"/>
      <c r="B1041" s="3"/>
      <c r="C1041" s="3"/>
      <c r="D1041" s="4"/>
      <c r="E1041" s="3"/>
      <c r="F1041" s="31"/>
      <c r="G1041" s="31"/>
      <c r="H1041" s="31"/>
      <c r="I1041" s="31"/>
      <c r="J1041" s="30"/>
      <c r="K1041" s="2"/>
      <c r="L1041" s="2"/>
      <c r="M1041" s="2"/>
      <c r="N1041" s="2"/>
      <c r="O1041" s="2"/>
      <c r="P1041" s="2"/>
      <c r="Q1041" s="2"/>
      <c r="R1041" s="2"/>
      <c r="S1041" s="2"/>
      <c r="T1041" s="2"/>
      <c r="U1041" s="2"/>
      <c r="V1041" s="2"/>
      <c r="W1041" s="2"/>
      <c r="X1041" s="2"/>
    </row>
    <row r="1042" spans="1:24" ht="12.75" customHeight="1" x14ac:dyDescent="0.2">
      <c r="A1042" s="3"/>
      <c r="B1042" s="3"/>
      <c r="C1042" s="3"/>
      <c r="D1042" s="4"/>
      <c r="E1042" s="3"/>
      <c r="F1042" s="31"/>
      <c r="G1042" s="31"/>
      <c r="H1042" s="31"/>
      <c r="I1042" s="31"/>
      <c r="J1042" s="30"/>
      <c r="K1042" s="2"/>
      <c r="L1042" s="2"/>
      <c r="M1042" s="2"/>
      <c r="N1042" s="2"/>
      <c r="O1042" s="2"/>
      <c r="P1042" s="2"/>
      <c r="Q1042" s="2"/>
      <c r="R1042" s="2"/>
      <c r="S1042" s="2"/>
      <c r="T1042" s="2"/>
      <c r="U1042" s="2"/>
      <c r="V1042" s="2"/>
      <c r="W1042" s="2"/>
      <c r="X1042" s="2"/>
    </row>
    <row r="1043" spans="1:24" ht="12.75" customHeight="1" x14ac:dyDescent="0.2">
      <c r="A1043" s="3"/>
      <c r="B1043" s="3"/>
      <c r="C1043" s="3"/>
      <c r="D1043" s="4"/>
      <c r="E1043" s="3"/>
      <c r="F1043" s="31"/>
      <c r="G1043" s="31"/>
      <c r="H1043" s="31"/>
      <c r="I1043" s="31"/>
      <c r="J1043" s="30"/>
      <c r="K1043" s="2"/>
      <c r="L1043" s="2"/>
      <c r="M1043" s="2"/>
      <c r="N1043" s="2"/>
      <c r="O1043" s="2"/>
      <c r="P1043" s="2"/>
      <c r="Q1043" s="2"/>
      <c r="R1043" s="2"/>
      <c r="S1043" s="2"/>
      <c r="T1043" s="2"/>
      <c r="U1043" s="2"/>
      <c r="V1043" s="2"/>
      <c r="W1043" s="2"/>
      <c r="X1043" s="2"/>
    </row>
    <row r="1044" spans="1:24" ht="12.75" customHeight="1" x14ac:dyDescent="0.2">
      <c r="A1044" s="3"/>
      <c r="B1044" s="3"/>
      <c r="C1044" s="3"/>
      <c r="D1044" s="4"/>
      <c r="E1044" s="3"/>
      <c r="F1044" s="31"/>
      <c r="G1044" s="31"/>
      <c r="H1044" s="31"/>
      <c r="I1044" s="31"/>
      <c r="J1044" s="30"/>
      <c r="K1044" s="2"/>
      <c r="L1044" s="2"/>
      <c r="M1044" s="2"/>
      <c r="N1044" s="2"/>
      <c r="O1044" s="2"/>
      <c r="P1044" s="2"/>
      <c r="Q1044" s="2"/>
      <c r="R1044" s="2"/>
      <c r="S1044" s="2"/>
      <c r="T1044" s="2"/>
      <c r="U1044" s="2"/>
      <c r="V1044" s="2"/>
      <c r="W1044" s="2"/>
      <c r="X1044" s="2"/>
    </row>
    <row r="1045" spans="1:24" ht="12.75" customHeight="1" x14ac:dyDescent="0.2">
      <c r="A1045" s="3"/>
      <c r="B1045" s="3"/>
      <c r="C1045" s="3"/>
      <c r="D1045" s="4"/>
      <c r="E1045" s="3"/>
      <c r="F1045" s="31"/>
      <c r="G1045" s="31"/>
      <c r="H1045" s="31"/>
      <c r="I1045" s="31"/>
      <c r="J1045" s="30"/>
      <c r="K1045" s="2"/>
      <c r="L1045" s="2"/>
      <c r="M1045" s="2"/>
      <c r="N1045" s="2"/>
      <c r="O1045" s="2"/>
      <c r="P1045" s="2"/>
      <c r="Q1045" s="2"/>
      <c r="R1045" s="2"/>
      <c r="S1045" s="2"/>
      <c r="T1045" s="2"/>
      <c r="U1045" s="2"/>
      <c r="V1045" s="2"/>
      <c r="W1045" s="2"/>
      <c r="X1045" s="2"/>
    </row>
    <row r="1046" spans="1:24" ht="12.75" customHeight="1" x14ac:dyDescent="0.2">
      <c r="A1046" s="3"/>
      <c r="B1046" s="3"/>
      <c r="C1046" s="3"/>
      <c r="D1046" s="4"/>
      <c r="E1046" s="3"/>
      <c r="F1046" s="31"/>
      <c r="G1046" s="31"/>
      <c r="H1046" s="31"/>
      <c r="I1046" s="31"/>
      <c r="J1046" s="30"/>
      <c r="K1046" s="2"/>
      <c r="L1046" s="2"/>
      <c r="M1046" s="2"/>
      <c r="N1046" s="2"/>
      <c r="O1046" s="2"/>
      <c r="P1046" s="2"/>
      <c r="Q1046" s="2"/>
      <c r="R1046" s="2"/>
      <c r="S1046" s="2"/>
      <c r="T1046" s="2"/>
      <c r="U1046" s="2"/>
      <c r="V1046" s="2"/>
      <c r="W1046" s="2"/>
      <c r="X1046" s="2"/>
    </row>
    <row r="1047" spans="1:24" ht="12.75" customHeight="1" x14ac:dyDescent="0.2">
      <c r="A1047" s="3"/>
      <c r="B1047" s="3"/>
      <c r="C1047" s="3"/>
      <c r="D1047" s="4"/>
      <c r="E1047" s="3"/>
      <c r="F1047" s="31"/>
      <c r="G1047" s="31"/>
      <c r="H1047" s="31"/>
      <c r="I1047" s="31"/>
      <c r="J1047" s="30"/>
      <c r="K1047" s="2"/>
      <c r="L1047" s="2"/>
      <c r="M1047" s="2"/>
      <c r="N1047" s="2"/>
      <c r="O1047" s="2"/>
      <c r="P1047" s="2"/>
      <c r="Q1047" s="2"/>
      <c r="R1047" s="2"/>
      <c r="S1047" s="2"/>
      <c r="T1047" s="2"/>
      <c r="U1047" s="2"/>
      <c r="V1047" s="2"/>
      <c r="W1047" s="2"/>
      <c r="X1047" s="2"/>
    </row>
    <row r="1048" spans="1:24" ht="12.75" customHeight="1" x14ac:dyDescent="0.2">
      <c r="A1048" s="3"/>
      <c r="B1048" s="3"/>
      <c r="C1048" s="3"/>
      <c r="D1048" s="4"/>
      <c r="E1048" s="3"/>
      <c r="F1048" s="31"/>
      <c r="G1048" s="31"/>
      <c r="H1048" s="31"/>
      <c r="I1048" s="31"/>
      <c r="J1048" s="30"/>
      <c r="K1048" s="2"/>
      <c r="L1048" s="2"/>
      <c r="M1048" s="2"/>
      <c r="N1048" s="2"/>
      <c r="O1048" s="2"/>
      <c r="P1048" s="2"/>
      <c r="Q1048" s="2"/>
      <c r="R1048" s="2"/>
      <c r="S1048" s="2"/>
      <c r="T1048" s="2"/>
      <c r="U1048" s="2"/>
      <c r="V1048" s="2"/>
      <c r="W1048" s="2"/>
      <c r="X1048" s="2"/>
    </row>
    <row r="1049" spans="1:24" ht="12.75" customHeight="1" x14ac:dyDescent="0.2">
      <c r="A1049" s="3"/>
      <c r="B1049" s="3"/>
      <c r="C1049" s="3"/>
      <c r="D1049" s="4"/>
      <c r="E1049" s="3"/>
      <c r="F1049" s="31"/>
      <c r="G1049" s="31"/>
      <c r="H1049" s="31"/>
      <c r="I1049" s="31"/>
      <c r="J1049" s="30"/>
      <c r="K1049" s="2"/>
      <c r="L1049" s="2"/>
      <c r="M1049" s="2"/>
      <c r="N1049" s="2"/>
      <c r="O1049" s="2"/>
      <c r="P1049" s="2"/>
      <c r="Q1049" s="2"/>
      <c r="R1049" s="2"/>
      <c r="S1049" s="2"/>
      <c r="T1049" s="2"/>
      <c r="U1049" s="2"/>
      <c r="V1049" s="2"/>
      <c r="W1049" s="2"/>
      <c r="X1049" s="2"/>
    </row>
    <row r="1050" spans="1:24" ht="12.75" customHeight="1" x14ac:dyDescent="0.2">
      <c r="A1050" s="3"/>
      <c r="B1050" s="3"/>
      <c r="C1050" s="3"/>
      <c r="D1050" s="4"/>
      <c r="E1050" s="3"/>
      <c r="F1050" s="31"/>
      <c r="G1050" s="31"/>
      <c r="H1050" s="31"/>
      <c r="I1050" s="31"/>
      <c r="J1050" s="30"/>
      <c r="K1050" s="2"/>
      <c r="L1050" s="2"/>
      <c r="M1050" s="2"/>
      <c r="N1050" s="2"/>
      <c r="O1050" s="2"/>
      <c r="P1050" s="2"/>
      <c r="Q1050" s="2"/>
      <c r="R1050" s="2"/>
      <c r="S1050" s="2"/>
      <c r="T1050" s="2"/>
      <c r="U1050" s="2"/>
      <c r="V1050" s="2"/>
      <c r="W1050" s="2"/>
      <c r="X1050" s="2"/>
    </row>
    <row r="1051" spans="1:24" ht="12.75" customHeight="1" x14ac:dyDescent="0.2">
      <c r="A1051" s="3"/>
      <c r="B1051" s="3"/>
      <c r="C1051" s="3"/>
      <c r="D1051" s="4"/>
      <c r="E1051" s="3"/>
      <c r="F1051" s="31"/>
      <c r="G1051" s="31"/>
      <c r="H1051" s="31"/>
      <c r="I1051" s="31"/>
      <c r="J1051" s="30"/>
      <c r="K1051" s="2"/>
      <c r="L1051" s="2"/>
      <c r="M1051" s="2"/>
      <c r="N1051" s="2"/>
      <c r="O1051" s="2"/>
      <c r="P1051" s="2"/>
      <c r="Q1051" s="2"/>
      <c r="R1051" s="2"/>
      <c r="S1051" s="2"/>
      <c r="T1051" s="2"/>
      <c r="U1051" s="2"/>
      <c r="V1051" s="2"/>
      <c r="W1051" s="2"/>
      <c r="X1051" s="2"/>
    </row>
    <row r="1052" spans="1:24" ht="12.75" customHeight="1" x14ac:dyDescent="0.2">
      <c r="A1052" s="3"/>
      <c r="B1052" s="3"/>
      <c r="C1052" s="3"/>
      <c r="D1052" s="4"/>
      <c r="E1052" s="3"/>
      <c r="F1052" s="31"/>
      <c r="G1052" s="31"/>
      <c r="H1052" s="31"/>
      <c r="I1052" s="31"/>
      <c r="J1052" s="30"/>
      <c r="K1052" s="2"/>
      <c r="L1052" s="2"/>
      <c r="M1052" s="2"/>
      <c r="N1052" s="2"/>
      <c r="O1052" s="2"/>
      <c r="P1052" s="2"/>
      <c r="Q1052" s="2"/>
      <c r="R1052" s="2"/>
      <c r="S1052" s="2"/>
      <c r="T1052" s="2"/>
      <c r="U1052" s="2"/>
      <c r="V1052" s="2"/>
      <c r="W1052" s="2"/>
      <c r="X1052" s="2"/>
    </row>
    <row r="1053" spans="1:24" ht="12.75" customHeight="1" x14ac:dyDescent="0.2">
      <c r="A1053" s="3"/>
      <c r="B1053" s="3"/>
      <c r="C1053" s="3"/>
      <c r="D1053" s="4"/>
      <c r="E1053" s="3"/>
      <c r="F1053" s="31"/>
      <c r="G1053" s="31"/>
      <c r="H1053" s="31"/>
      <c r="I1053" s="31"/>
      <c r="J1053" s="30"/>
      <c r="K1053" s="2"/>
      <c r="L1053" s="2"/>
      <c r="M1053" s="2"/>
      <c r="N1053" s="2"/>
      <c r="O1053" s="2"/>
      <c r="P1053" s="2"/>
      <c r="Q1053" s="2"/>
      <c r="R1053" s="2"/>
      <c r="S1053" s="2"/>
      <c r="T1053" s="2"/>
      <c r="U1053" s="2"/>
      <c r="V1053" s="2"/>
      <c r="W1053" s="2"/>
      <c r="X1053" s="2"/>
    </row>
    <row r="1054" spans="1:24" ht="12.75" customHeight="1" x14ac:dyDescent="0.2">
      <c r="A1054" s="3"/>
      <c r="B1054" s="3"/>
      <c r="C1054" s="3"/>
      <c r="D1054" s="4"/>
      <c r="E1054" s="3"/>
      <c r="F1054" s="31"/>
      <c r="G1054" s="31"/>
      <c r="H1054" s="31"/>
      <c r="I1054" s="31"/>
      <c r="J1054" s="30"/>
      <c r="K1054" s="2"/>
      <c r="L1054" s="2"/>
      <c r="M1054" s="2"/>
      <c r="N1054" s="2"/>
      <c r="O1054" s="2"/>
      <c r="P1054" s="2"/>
      <c r="Q1054" s="2"/>
      <c r="R1054" s="2"/>
      <c r="S1054" s="2"/>
      <c r="T1054" s="2"/>
      <c r="U1054" s="2"/>
      <c r="V1054" s="2"/>
      <c r="W1054" s="2"/>
      <c r="X1054" s="2"/>
    </row>
    <row r="1055" spans="1:24" ht="12.75" customHeight="1" x14ac:dyDescent="0.2">
      <c r="A1055" s="3"/>
      <c r="B1055" s="3"/>
      <c r="C1055" s="3"/>
      <c r="D1055" s="4"/>
      <c r="E1055" s="3"/>
      <c r="F1055" s="31"/>
      <c r="G1055" s="31"/>
      <c r="H1055" s="31"/>
      <c r="I1055" s="31"/>
      <c r="J1055" s="30"/>
      <c r="K1055" s="2"/>
      <c r="L1055" s="2"/>
      <c r="M1055" s="2"/>
      <c r="N1055" s="2"/>
      <c r="O1055" s="2"/>
      <c r="P1055" s="2"/>
      <c r="Q1055" s="2"/>
      <c r="R1055" s="2"/>
      <c r="S1055" s="2"/>
      <c r="T1055" s="2"/>
      <c r="U1055" s="2"/>
      <c r="V1055" s="2"/>
      <c r="W1055" s="2"/>
      <c r="X1055" s="2"/>
    </row>
    <row r="1056" spans="1:24" ht="12.75" customHeight="1" x14ac:dyDescent="0.2">
      <c r="A1056" s="3"/>
      <c r="B1056" s="3"/>
      <c r="C1056" s="3"/>
      <c r="D1056" s="4"/>
      <c r="E1056" s="3"/>
      <c r="F1056" s="31"/>
      <c r="G1056" s="31"/>
      <c r="H1056" s="31"/>
      <c r="I1056" s="31"/>
      <c r="J1056" s="30"/>
      <c r="K1056" s="2"/>
      <c r="L1056" s="2"/>
      <c r="M1056" s="2"/>
      <c r="N1056" s="2"/>
      <c r="O1056" s="2"/>
      <c r="P1056" s="2"/>
      <c r="Q1056" s="2"/>
      <c r="R1056" s="2"/>
      <c r="S1056" s="2"/>
      <c r="T1056" s="2"/>
      <c r="U1056" s="2"/>
      <c r="V1056" s="2"/>
      <c r="W1056" s="2"/>
      <c r="X1056" s="2"/>
    </row>
    <row r="1057" spans="1:24" ht="12.75" customHeight="1" x14ac:dyDescent="0.2">
      <c r="A1057" s="3"/>
      <c r="B1057" s="3"/>
      <c r="C1057" s="3"/>
      <c r="D1057" s="4"/>
      <c r="E1057" s="3"/>
      <c r="F1057" s="31"/>
      <c r="G1057" s="31"/>
      <c r="H1057" s="31"/>
      <c r="I1057" s="31"/>
      <c r="J1057" s="30"/>
      <c r="K1057" s="2"/>
      <c r="L1057" s="2"/>
      <c r="M1057" s="2"/>
      <c r="N1057" s="2"/>
      <c r="O1057" s="2"/>
      <c r="P1057" s="2"/>
      <c r="Q1057" s="2"/>
      <c r="R1057" s="2"/>
      <c r="S1057" s="2"/>
      <c r="T1057" s="2"/>
      <c r="U1057" s="2"/>
      <c r="V1057" s="2"/>
      <c r="W1057" s="2"/>
      <c r="X1057" s="2"/>
    </row>
    <row r="1058" spans="1:24" ht="12.75" customHeight="1" x14ac:dyDescent="0.2">
      <c r="A1058" s="3"/>
      <c r="B1058" s="3"/>
      <c r="C1058" s="3"/>
      <c r="D1058" s="4"/>
      <c r="E1058" s="3"/>
      <c r="F1058" s="31"/>
      <c r="G1058" s="31"/>
      <c r="H1058" s="31"/>
      <c r="I1058" s="31"/>
      <c r="J1058" s="30"/>
      <c r="K1058" s="2"/>
      <c r="L1058" s="2"/>
      <c r="M1058" s="2"/>
      <c r="N1058" s="2"/>
      <c r="O1058" s="2"/>
      <c r="P1058" s="2"/>
      <c r="Q1058" s="2"/>
      <c r="R1058" s="2"/>
      <c r="S1058" s="2"/>
      <c r="T1058" s="2"/>
      <c r="U1058" s="2"/>
      <c r="V1058" s="2"/>
      <c r="W1058" s="2"/>
      <c r="X1058" s="2"/>
    </row>
    <row r="1059" spans="1:24" ht="12.75" customHeight="1" x14ac:dyDescent="0.2">
      <c r="A1059" s="3"/>
      <c r="B1059" s="3"/>
      <c r="C1059" s="3"/>
      <c r="D1059" s="4"/>
      <c r="E1059" s="3"/>
      <c r="F1059" s="31"/>
      <c r="G1059" s="31"/>
      <c r="H1059" s="31"/>
      <c r="I1059" s="31"/>
      <c r="J1059" s="30"/>
      <c r="K1059" s="2"/>
      <c r="L1059" s="2"/>
      <c r="M1059" s="2"/>
      <c r="N1059" s="2"/>
      <c r="O1059" s="2"/>
      <c r="P1059" s="2"/>
      <c r="Q1059" s="2"/>
      <c r="R1059" s="2"/>
      <c r="S1059" s="2"/>
      <c r="T1059" s="2"/>
      <c r="U1059" s="2"/>
      <c r="V1059" s="2"/>
      <c r="W1059" s="2"/>
      <c r="X1059" s="2"/>
    </row>
    <row r="1060" spans="1:24" ht="12.75" customHeight="1" x14ac:dyDescent="0.2">
      <c r="A1060" s="3"/>
      <c r="B1060" s="3"/>
      <c r="C1060" s="3"/>
      <c r="D1060" s="4"/>
      <c r="E1060" s="3"/>
      <c r="F1060" s="31"/>
      <c r="G1060" s="31"/>
      <c r="H1060" s="31"/>
      <c r="I1060" s="31"/>
      <c r="J1060" s="30"/>
      <c r="K1060" s="2"/>
      <c r="L1060" s="2"/>
      <c r="M1060" s="2"/>
      <c r="N1060" s="2"/>
      <c r="O1060" s="2"/>
      <c r="P1060" s="2"/>
      <c r="Q1060" s="2"/>
      <c r="R1060" s="2"/>
      <c r="S1060" s="2"/>
      <c r="T1060" s="2"/>
      <c r="U1060" s="2"/>
      <c r="V1060" s="2"/>
      <c r="W1060" s="2"/>
      <c r="X1060" s="2"/>
    </row>
    <row r="1061" spans="1:24" ht="12.75" customHeight="1" x14ac:dyDescent="0.2">
      <c r="A1061" s="3"/>
      <c r="B1061" s="3"/>
      <c r="C1061" s="3"/>
      <c r="D1061" s="4"/>
      <c r="E1061" s="3"/>
      <c r="F1061" s="31"/>
      <c r="G1061" s="31"/>
      <c r="H1061" s="31"/>
      <c r="I1061" s="31"/>
      <c r="J1061" s="30"/>
      <c r="K1061" s="2"/>
      <c r="L1061" s="2"/>
      <c r="M1061" s="2"/>
      <c r="N1061" s="2"/>
      <c r="O1061" s="2"/>
      <c r="P1061" s="2"/>
      <c r="Q1061" s="2"/>
      <c r="R1061" s="2"/>
      <c r="S1061" s="2"/>
      <c r="T1061" s="2"/>
      <c r="U1061" s="2"/>
      <c r="V1061" s="2"/>
      <c r="W1061" s="2"/>
      <c r="X1061" s="2"/>
    </row>
    <row r="1062" spans="1:24" ht="12.75" customHeight="1" x14ac:dyDescent="0.2">
      <c r="A1062" s="3"/>
      <c r="B1062" s="3"/>
      <c r="C1062" s="3"/>
      <c r="D1062" s="4"/>
      <c r="E1062" s="3"/>
      <c r="F1062" s="31"/>
      <c r="G1062" s="31"/>
      <c r="H1062" s="31"/>
      <c r="I1062" s="31"/>
      <c r="J1062" s="30"/>
      <c r="K1062" s="2"/>
      <c r="L1062" s="2"/>
      <c r="M1062" s="2"/>
      <c r="N1062" s="2"/>
      <c r="O1062" s="2"/>
      <c r="P1062" s="2"/>
      <c r="Q1062" s="2"/>
      <c r="R1062" s="2"/>
      <c r="S1062" s="2"/>
      <c r="T1062" s="2"/>
      <c r="U1062" s="2"/>
      <c r="V1062" s="2"/>
      <c r="W1062" s="2"/>
      <c r="X1062" s="2"/>
    </row>
    <row r="1063" spans="1:24" ht="12.75" customHeight="1" x14ac:dyDescent="0.2">
      <c r="A1063" s="3"/>
      <c r="B1063" s="3"/>
      <c r="C1063" s="3"/>
      <c r="D1063" s="4"/>
      <c r="E1063" s="3"/>
      <c r="F1063" s="31"/>
      <c r="G1063" s="31"/>
      <c r="H1063" s="31"/>
      <c r="I1063" s="31"/>
      <c r="J1063" s="30"/>
      <c r="K1063" s="2"/>
      <c r="L1063" s="2"/>
      <c r="M1063" s="2"/>
      <c r="N1063" s="2"/>
      <c r="O1063" s="2"/>
      <c r="P1063" s="2"/>
      <c r="Q1063" s="2"/>
      <c r="R1063" s="2"/>
      <c r="S1063" s="2"/>
      <c r="T1063" s="2"/>
      <c r="U1063" s="2"/>
      <c r="V1063" s="2"/>
      <c r="W1063" s="2"/>
      <c r="X1063" s="2"/>
    </row>
    <row r="1064" spans="1:24" ht="12.75" customHeight="1" x14ac:dyDescent="0.2">
      <c r="A1064" s="3"/>
      <c r="B1064" s="3"/>
      <c r="C1064" s="3"/>
      <c r="D1064" s="4"/>
      <c r="E1064" s="3"/>
      <c r="F1064" s="31"/>
      <c r="G1064" s="31"/>
      <c r="H1064" s="31"/>
      <c r="I1064" s="31"/>
      <c r="J1064" s="30"/>
      <c r="K1064" s="2"/>
      <c r="L1064" s="2"/>
      <c r="M1064" s="2"/>
      <c r="N1064" s="2"/>
      <c r="O1064" s="2"/>
      <c r="P1064" s="2"/>
      <c r="Q1064" s="2"/>
      <c r="R1064" s="2"/>
      <c r="S1064" s="2"/>
      <c r="T1064" s="2"/>
      <c r="U1064" s="2"/>
      <c r="V1064" s="2"/>
      <c r="W1064" s="2"/>
      <c r="X1064" s="2"/>
    </row>
    <row r="1065" spans="1:24" ht="12.75" customHeight="1" x14ac:dyDescent="0.2">
      <c r="A1065" s="3"/>
      <c r="B1065" s="3"/>
      <c r="C1065" s="3"/>
      <c r="D1065" s="4"/>
      <c r="E1065" s="3"/>
      <c r="F1065" s="31"/>
      <c r="G1065" s="31"/>
      <c r="H1065" s="31"/>
      <c r="I1065" s="31"/>
      <c r="J1065" s="30"/>
      <c r="K1065" s="2"/>
      <c r="L1065" s="2"/>
      <c r="M1065" s="2"/>
      <c r="N1065" s="2"/>
      <c r="O1065" s="2"/>
      <c r="P1065" s="2"/>
      <c r="Q1065" s="2"/>
      <c r="R1065" s="2"/>
      <c r="S1065" s="2"/>
      <c r="T1065" s="2"/>
      <c r="U1065" s="2"/>
      <c r="V1065" s="2"/>
      <c r="W1065" s="2"/>
      <c r="X1065" s="2"/>
    </row>
    <row r="1066" spans="1:24" ht="12.75" customHeight="1" x14ac:dyDescent="0.2">
      <c r="A1066" s="3"/>
      <c r="B1066" s="3"/>
      <c r="C1066" s="3"/>
      <c r="D1066" s="4"/>
      <c r="E1066" s="3"/>
      <c r="F1066" s="31"/>
      <c r="G1066" s="31"/>
      <c r="H1066" s="31"/>
      <c r="I1066" s="31"/>
      <c r="J1066" s="30"/>
      <c r="K1066" s="2"/>
      <c r="L1066" s="2"/>
      <c r="M1066" s="2"/>
      <c r="N1066" s="2"/>
      <c r="O1066" s="2"/>
      <c r="P1066" s="2"/>
      <c r="Q1066" s="2"/>
      <c r="R1066" s="2"/>
      <c r="S1066" s="2"/>
      <c r="T1066" s="2"/>
      <c r="U1066" s="2"/>
      <c r="V1066" s="2"/>
      <c r="W1066" s="2"/>
      <c r="X1066" s="2"/>
    </row>
    <row r="1067" spans="1:24" ht="12.75" customHeight="1" x14ac:dyDescent="0.2">
      <c r="A1067" s="3"/>
      <c r="B1067" s="3"/>
      <c r="C1067" s="3"/>
      <c r="D1067" s="4"/>
      <c r="E1067" s="3"/>
      <c r="F1067" s="31"/>
      <c r="G1067" s="31"/>
      <c r="H1067" s="31"/>
      <c r="I1067" s="31"/>
      <c r="J1067" s="30"/>
      <c r="K1067" s="2"/>
      <c r="L1067" s="2"/>
      <c r="M1067" s="2"/>
      <c r="N1067" s="2"/>
      <c r="O1067" s="2"/>
      <c r="P1067" s="2"/>
      <c r="Q1067" s="2"/>
      <c r="R1067" s="2"/>
      <c r="S1067" s="2"/>
      <c r="T1067" s="2"/>
      <c r="U1067" s="2"/>
      <c r="V1067" s="2"/>
      <c r="W1067" s="2"/>
      <c r="X1067" s="2"/>
    </row>
    <row r="1068" spans="1:24" ht="12.75" customHeight="1" x14ac:dyDescent="0.2">
      <c r="A1068" s="3"/>
      <c r="B1068" s="3"/>
      <c r="C1068" s="3"/>
      <c r="D1068" s="4"/>
      <c r="E1068" s="3"/>
      <c r="F1068" s="31"/>
      <c r="G1068" s="31"/>
      <c r="H1068" s="31"/>
      <c r="I1068" s="31"/>
      <c r="J1068" s="30"/>
      <c r="K1068" s="2"/>
      <c r="L1068" s="2"/>
      <c r="M1068" s="2"/>
      <c r="N1068" s="2"/>
      <c r="O1068" s="2"/>
      <c r="P1068" s="2"/>
      <c r="Q1068" s="2"/>
      <c r="R1068" s="2"/>
      <c r="S1068" s="2"/>
      <c r="T1068" s="2"/>
      <c r="U1068" s="2"/>
      <c r="V1068" s="2"/>
      <c r="W1068" s="2"/>
      <c r="X1068" s="2"/>
    </row>
    <row r="1069" spans="1:24" ht="12.75" customHeight="1" x14ac:dyDescent="0.2">
      <c r="A1069" s="3"/>
      <c r="B1069" s="3"/>
      <c r="C1069" s="3"/>
      <c r="D1069" s="4"/>
      <c r="E1069" s="3"/>
      <c r="F1069" s="31"/>
      <c r="G1069" s="31"/>
      <c r="H1069" s="31"/>
      <c r="I1069" s="31"/>
      <c r="J1069" s="30"/>
      <c r="K1069" s="2"/>
      <c r="L1069" s="2"/>
      <c r="M1069" s="2"/>
      <c r="N1069" s="2"/>
      <c r="O1069" s="2"/>
      <c r="P1069" s="2"/>
      <c r="Q1069" s="2"/>
      <c r="R1069" s="2"/>
      <c r="S1069" s="2"/>
      <c r="T1069" s="2"/>
      <c r="U1069" s="2"/>
      <c r="V1069" s="2"/>
      <c r="W1069" s="2"/>
      <c r="X1069" s="2"/>
    </row>
    <row r="1070" spans="1:24" ht="12.75" customHeight="1" x14ac:dyDescent="0.2">
      <c r="A1070" s="3"/>
      <c r="B1070" s="3"/>
      <c r="C1070" s="3"/>
      <c r="D1070" s="4"/>
      <c r="E1070" s="3"/>
      <c r="F1070" s="31"/>
      <c r="G1070" s="31"/>
      <c r="H1070" s="31"/>
      <c r="I1070" s="31"/>
      <c r="J1070" s="30"/>
      <c r="K1070" s="2"/>
      <c r="L1070" s="2"/>
      <c r="M1070" s="2"/>
      <c r="N1070" s="2"/>
      <c r="O1070" s="2"/>
      <c r="P1070" s="2"/>
      <c r="Q1070" s="2"/>
      <c r="R1070" s="2"/>
      <c r="S1070" s="2"/>
      <c r="T1070" s="2"/>
      <c r="U1070" s="2"/>
      <c r="V1070" s="2"/>
      <c r="W1070" s="2"/>
      <c r="X1070" s="2"/>
    </row>
    <row r="1071" spans="1:24" ht="12.75" customHeight="1" x14ac:dyDescent="0.2">
      <c r="A1071" s="3"/>
      <c r="B1071" s="3"/>
      <c r="C1071" s="3"/>
      <c r="D1071" s="4"/>
      <c r="E1071" s="3"/>
      <c r="F1071" s="31"/>
      <c r="G1071" s="31"/>
      <c r="H1071" s="31"/>
      <c r="I1071" s="31"/>
      <c r="J1071" s="30"/>
      <c r="K1071" s="2"/>
      <c r="L1071" s="2"/>
      <c r="M1071" s="2"/>
      <c r="N1071" s="2"/>
      <c r="O1071" s="2"/>
      <c r="P1071" s="2"/>
      <c r="Q1071" s="2"/>
      <c r="R1071" s="2"/>
      <c r="S1071" s="2"/>
      <c r="T1071" s="2"/>
      <c r="U1071" s="2"/>
      <c r="V1071" s="2"/>
      <c r="W1071" s="2"/>
      <c r="X1071" s="2"/>
    </row>
    <row r="1072" spans="1:24" ht="12.75" customHeight="1" x14ac:dyDescent="0.2">
      <c r="A1072" s="3"/>
      <c r="B1072" s="3"/>
      <c r="C1072" s="3"/>
      <c r="D1072" s="4"/>
      <c r="E1072" s="3"/>
      <c r="F1072" s="31"/>
      <c r="G1072" s="31"/>
      <c r="H1072" s="31"/>
      <c r="I1072" s="31"/>
      <c r="J1072" s="30"/>
      <c r="K1072" s="2"/>
      <c r="L1072" s="2"/>
      <c r="M1072" s="2"/>
      <c r="N1072" s="2"/>
      <c r="O1072" s="2"/>
      <c r="P1072" s="2"/>
      <c r="Q1072" s="2"/>
      <c r="R1072" s="2"/>
      <c r="S1072" s="2"/>
      <c r="T1072" s="2"/>
      <c r="U1072" s="2"/>
      <c r="V1072" s="2"/>
      <c r="W1072" s="2"/>
      <c r="X1072" s="2"/>
    </row>
    <row r="1073" spans="1:24" ht="12.75" customHeight="1" x14ac:dyDescent="0.2">
      <c r="A1073" s="3"/>
      <c r="B1073" s="3"/>
      <c r="C1073" s="3"/>
      <c r="D1073" s="4"/>
      <c r="E1073" s="3"/>
      <c r="F1073" s="31"/>
      <c r="G1073" s="31"/>
      <c r="H1073" s="31"/>
      <c r="I1073" s="31"/>
      <c r="J1073" s="30"/>
      <c r="K1073" s="2"/>
      <c r="L1073" s="2"/>
      <c r="M1073" s="2"/>
      <c r="N1073" s="2"/>
      <c r="O1073" s="2"/>
      <c r="P1073" s="2"/>
      <c r="Q1073" s="2"/>
      <c r="R1073" s="2"/>
      <c r="S1073" s="2"/>
      <c r="T1073" s="2"/>
      <c r="U1073" s="2"/>
      <c r="V1073" s="2"/>
      <c r="W1073" s="2"/>
      <c r="X1073" s="2"/>
    </row>
    <row r="1074" spans="1:24" ht="12.75" customHeight="1" x14ac:dyDescent="0.2">
      <c r="A1074" s="3"/>
      <c r="B1074" s="3"/>
      <c r="C1074" s="3"/>
      <c r="D1074" s="4"/>
      <c r="E1074" s="3"/>
      <c r="F1074" s="31"/>
      <c r="G1074" s="31"/>
      <c r="H1074" s="31"/>
      <c r="I1074" s="31"/>
      <c r="J1074" s="30"/>
      <c r="K1074" s="2"/>
      <c r="L1074" s="2"/>
      <c r="M1074" s="2"/>
      <c r="N1074" s="2"/>
      <c r="O1074" s="2"/>
      <c r="P1074" s="2"/>
      <c r="Q1074" s="2"/>
      <c r="R1074" s="2"/>
      <c r="S1074" s="2"/>
      <c r="T1074" s="2"/>
      <c r="U1074" s="2"/>
      <c r="V1074" s="2"/>
      <c r="W1074" s="2"/>
      <c r="X1074" s="2"/>
    </row>
    <row r="1075" spans="1:24" ht="12.75" customHeight="1" x14ac:dyDescent="0.2">
      <c r="A1075" s="3"/>
      <c r="B1075" s="3"/>
      <c r="C1075" s="3"/>
      <c r="D1075" s="4"/>
      <c r="E1075" s="3"/>
      <c r="F1075" s="31"/>
      <c r="G1075" s="31"/>
      <c r="H1075" s="31"/>
      <c r="I1075" s="31"/>
      <c r="J1075" s="30"/>
      <c r="K1075" s="2"/>
      <c r="L1075" s="2"/>
      <c r="M1075" s="2"/>
      <c r="N1075" s="2"/>
      <c r="O1075" s="2"/>
      <c r="P1075" s="2"/>
      <c r="Q1075" s="2"/>
      <c r="R1075" s="2"/>
      <c r="S1075" s="2"/>
      <c r="T1075" s="2"/>
      <c r="U1075" s="2"/>
      <c r="V1075" s="2"/>
      <c r="W1075" s="2"/>
      <c r="X1075" s="2"/>
    </row>
    <row r="1076" spans="1:24" ht="12.75" customHeight="1" x14ac:dyDescent="0.2">
      <c r="A1076" s="3"/>
      <c r="B1076" s="3"/>
      <c r="C1076" s="3"/>
      <c r="D1076" s="4"/>
      <c r="E1076" s="3"/>
      <c r="F1076" s="31"/>
      <c r="G1076" s="31"/>
      <c r="H1076" s="31"/>
      <c r="I1076" s="31"/>
      <c r="J1076" s="30"/>
      <c r="K1076" s="2"/>
      <c r="L1076" s="2"/>
      <c r="M1076" s="2"/>
      <c r="N1076" s="2"/>
      <c r="O1076" s="2"/>
      <c r="P1076" s="2"/>
      <c r="Q1076" s="2"/>
      <c r="R1076" s="2"/>
      <c r="S1076" s="2"/>
      <c r="T1076" s="2"/>
      <c r="U1076" s="2"/>
      <c r="V1076" s="2"/>
      <c r="W1076" s="2"/>
      <c r="X1076" s="2"/>
    </row>
    <row r="1077" spans="1:24" ht="12.75" customHeight="1" x14ac:dyDescent="0.2">
      <c r="A1077" s="3"/>
      <c r="B1077" s="3"/>
      <c r="C1077" s="3"/>
      <c r="D1077" s="4"/>
      <c r="E1077" s="3"/>
      <c r="F1077" s="31"/>
      <c r="G1077" s="31"/>
      <c r="H1077" s="31"/>
      <c r="I1077" s="31"/>
      <c r="J1077" s="30"/>
      <c r="K1077" s="2"/>
      <c r="L1077" s="2"/>
      <c r="M1077" s="2"/>
      <c r="N1077" s="2"/>
      <c r="O1077" s="2"/>
      <c r="P1077" s="2"/>
      <c r="Q1077" s="2"/>
      <c r="R1077" s="2"/>
      <c r="S1077" s="2"/>
      <c r="T1077" s="2"/>
      <c r="U1077" s="2"/>
      <c r="V1077" s="2"/>
      <c r="W1077" s="2"/>
      <c r="X1077" s="2"/>
    </row>
    <row r="1078" spans="1:24" ht="12.75" customHeight="1" x14ac:dyDescent="0.2">
      <c r="A1078" s="3"/>
      <c r="B1078" s="3"/>
      <c r="C1078" s="3"/>
      <c r="D1078" s="4"/>
      <c r="E1078" s="3"/>
      <c r="F1078" s="31"/>
      <c r="G1078" s="31"/>
      <c r="H1078" s="31"/>
      <c r="I1078" s="31"/>
      <c r="J1078" s="30"/>
      <c r="K1078" s="2"/>
      <c r="L1078" s="2"/>
      <c r="M1078" s="2"/>
      <c r="N1078" s="2"/>
      <c r="O1078" s="2"/>
      <c r="P1078" s="2"/>
      <c r="Q1078" s="2"/>
      <c r="R1078" s="2"/>
      <c r="S1078" s="2"/>
      <c r="T1078" s="2"/>
      <c r="U1078" s="2"/>
      <c r="V1078" s="2"/>
      <c r="W1078" s="2"/>
      <c r="X1078" s="2"/>
    </row>
    <row r="1079" spans="1:24" ht="12.75" customHeight="1" x14ac:dyDescent="0.2">
      <c r="A1079" s="3"/>
      <c r="B1079" s="3"/>
      <c r="C1079" s="3"/>
      <c r="D1079" s="4"/>
      <c r="E1079" s="3"/>
      <c r="F1079" s="31"/>
      <c r="G1079" s="31"/>
      <c r="H1079" s="31"/>
      <c r="I1079" s="31"/>
      <c r="J1079" s="30"/>
      <c r="K1079" s="2"/>
      <c r="L1079" s="2"/>
      <c r="M1079" s="2"/>
      <c r="N1079" s="2"/>
      <c r="O1079" s="2"/>
      <c r="P1079" s="2"/>
      <c r="Q1079" s="2"/>
      <c r="R1079" s="2"/>
      <c r="S1079" s="2"/>
      <c r="T1079" s="2"/>
      <c r="U1079" s="2"/>
      <c r="V1079" s="2"/>
      <c r="W1079" s="2"/>
      <c r="X1079" s="2"/>
    </row>
    <row r="1080" spans="1:24" ht="12.75" customHeight="1" x14ac:dyDescent="0.2">
      <c r="A1080" s="3"/>
      <c r="B1080" s="3"/>
      <c r="C1080" s="3"/>
      <c r="D1080" s="4"/>
      <c r="E1080" s="3"/>
      <c r="F1080" s="31"/>
      <c r="G1080" s="31"/>
      <c r="H1080" s="31"/>
      <c r="I1080" s="31"/>
      <c r="J1080" s="30"/>
      <c r="K1080" s="2"/>
      <c r="L1080" s="2"/>
      <c r="M1080" s="2"/>
      <c r="N1080" s="2"/>
      <c r="O1080" s="2"/>
      <c r="P1080" s="2"/>
      <c r="Q1080" s="2"/>
      <c r="R1080" s="2"/>
      <c r="S1080" s="2"/>
      <c r="T1080" s="2"/>
      <c r="U1080" s="2"/>
      <c r="V1080" s="2"/>
      <c r="W1080" s="2"/>
      <c r="X1080" s="2"/>
    </row>
    <row r="1081" spans="1:24" ht="12.75" customHeight="1" x14ac:dyDescent="0.2">
      <c r="A1081" s="3"/>
      <c r="B1081" s="3"/>
      <c r="C1081" s="3"/>
      <c r="D1081" s="4"/>
      <c r="E1081" s="3"/>
      <c r="F1081" s="31"/>
      <c r="G1081" s="31"/>
      <c r="H1081" s="31"/>
      <c r="I1081" s="31"/>
      <c r="J1081" s="30"/>
      <c r="K1081" s="2"/>
      <c r="L1081" s="2"/>
      <c r="M1081" s="2"/>
      <c r="N1081" s="2"/>
      <c r="O1081" s="2"/>
      <c r="P1081" s="2"/>
      <c r="Q1081" s="2"/>
      <c r="R1081" s="2"/>
      <c r="S1081" s="2"/>
      <c r="T1081" s="2"/>
      <c r="U1081" s="2"/>
      <c r="V1081" s="2"/>
      <c r="W1081" s="2"/>
      <c r="X1081" s="2"/>
    </row>
    <row r="1082" spans="1:24" ht="12.75" customHeight="1" x14ac:dyDescent="0.2">
      <c r="A1082" s="3"/>
      <c r="B1082" s="3"/>
      <c r="C1082" s="3"/>
      <c r="D1082" s="4"/>
      <c r="E1082" s="3"/>
      <c r="F1082" s="31"/>
      <c r="G1082" s="31"/>
      <c r="H1082" s="31"/>
      <c r="I1082" s="31"/>
      <c r="J1082" s="30"/>
      <c r="K1082" s="2"/>
      <c r="L1082" s="2"/>
      <c r="M1082" s="2"/>
      <c r="N1082" s="2"/>
      <c r="O1082" s="2"/>
      <c r="P1082" s="2"/>
      <c r="Q1082" s="2"/>
      <c r="R1082" s="2"/>
      <c r="S1082" s="2"/>
      <c r="T1082" s="2"/>
      <c r="U1082" s="2"/>
      <c r="V1082" s="2"/>
      <c r="W1082" s="2"/>
      <c r="X1082" s="2"/>
    </row>
    <row r="1083" spans="1:24" ht="12.75" customHeight="1" x14ac:dyDescent="0.2">
      <c r="A1083" s="3"/>
      <c r="B1083" s="3"/>
      <c r="C1083" s="3"/>
      <c r="D1083" s="4"/>
      <c r="E1083" s="3"/>
      <c r="F1083" s="31"/>
      <c r="G1083" s="31"/>
      <c r="H1083" s="31"/>
      <c r="I1083" s="31"/>
      <c r="J1083" s="30"/>
      <c r="K1083" s="2"/>
      <c r="L1083" s="2"/>
      <c r="M1083" s="2"/>
      <c r="N1083" s="2"/>
      <c r="O1083" s="2"/>
      <c r="P1083" s="2"/>
      <c r="Q1083" s="2"/>
      <c r="R1083" s="2"/>
      <c r="S1083" s="2"/>
      <c r="T1083" s="2"/>
      <c r="U1083" s="2"/>
      <c r="V1083" s="2"/>
      <c r="W1083" s="2"/>
      <c r="X1083" s="2"/>
    </row>
    <row r="1084" spans="1:24" ht="12.75" customHeight="1" x14ac:dyDescent="0.2">
      <c r="A1084" s="3"/>
      <c r="B1084" s="3"/>
      <c r="C1084" s="3"/>
      <c r="D1084" s="4"/>
      <c r="E1084" s="3"/>
      <c r="F1084" s="31"/>
      <c r="G1084" s="31"/>
      <c r="H1084" s="31"/>
      <c r="I1084" s="31"/>
      <c r="J1084" s="30"/>
      <c r="K1084" s="2"/>
      <c r="L1084" s="2"/>
      <c r="M1084" s="2"/>
      <c r="N1084" s="2"/>
      <c r="O1084" s="2"/>
      <c r="P1084" s="2"/>
      <c r="Q1084" s="2"/>
      <c r="R1084" s="2"/>
      <c r="S1084" s="2"/>
      <c r="T1084" s="2"/>
      <c r="U1084" s="2"/>
      <c r="V1084" s="2"/>
      <c r="W1084" s="2"/>
      <c r="X1084" s="2"/>
    </row>
    <row r="1085" spans="1:24" ht="12.75" customHeight="1" x14ac:dyDescent="0.2">
      <c r="A1085" s="3"/>
      <c r="B1085" s="3"/>
      <c r="C1085" s="3"/>
      <c r="D1085" s="4"/>
      <c r="E1085" s="3"/>
      <c r="F1085" s="31"/>
      <c r="G1085" s="31"/>
      <c r="H1085" s="31"/>
      <c r="I1085" s="31"/>
      <c r="J1085" s="30"/>
      <c r="K1085" s="2"/>
      <c r="L1085" s="2"/>
      <c r="M1085" s="2"/>
      <c r="N1085" s="2"/>
      <c r="O1085" s="2"/>
      <c r="P1085" s="2"/>
      <c r="Q1085" s="2"/>
      <c r="R1085" s="2"/>
      <c r="S1085" s="2"/>
      <c r="T1085" s="2"/>
      <c r="U1085" s="2"/>
      <c r="V1085" s="2"/>
      <c r="W1085" s="2"/>
      <c r="X1085" s="2"/>
    </row>
    <row r="1086" spans="1:24" ht="12.75" customHeight="1" x14ac:dyDescent="0.2">
      <c r="A1086" s="3"/>
      <c r="B1086" s="3"/>
      <c r="C1086" s="3"/>
      <c r="D1086" s="4"/>
      <c r="E1086" s="3"/>
      <c r="F1086" s="31"/>
      <c r="G1086" s="31"/>
      <c r="H1086" s="31"/>
      <c r="I1086" s="31"/>
      <c r="J1086" s="30"/>
      <c r="K1086" s="2"/>
      <c r="L1086" s="2"/>
      <c r="M1086" s="2"/>
      <c r="N1086" s="2"/>
      <c r="O1086" s="2"/>
      <c r="P1086" s="2"/>
      <c r="Q1086" s="2"/>
      <c r="R1086" s="2"/>
      <c r="S1086" s="2"/>
      <c r="T1086" s="2"/>
      <c r="U1086" s="2"/>
      <c r="V1086" s="2"/>
      <c r="W1086" s="2"/>
      <c r="X1086" s="2"/>
    </row>
    <row r="1087" spans="1:24" ht="12.75" customHeight="1" x14ac:dyDescent="0.2">
      <c r="A1087" s="3"/>
      <c r="B1087" s="3"/>
      <c r="C1087" s="3"/>
      <c r="D1087" s="4"/>
      <c r="E1087" s="3"/>
      <c r="F1087" s="31"/>
      <c r="G1087" s="31"/>
      <c r="H1087" s="31"/>
      <c r="I1087" s="31"/>
      <c r="J1087" s="30"/>
      <c r="K1087" s="2"/>
      <c r="L1087" s="2"/>
      <c r="M1087" s="2"/>
      <c r="N1087" s="2"/>
      <c r="O1087" s="2"/>
      <c r="P1087" s="2"/>
      <c r="Q1087" s="2"/>
      <c r="R1087" s="2"/>
      <c r="S1087" s="2"/>
      <c r="T1087" s="2"/>
      <c r="U1087" s="2"/>
      <c r="V1087" s="2"/>
      <c r="W1087" s="2"/>
      <c r="X1087" s="2"/>
    </row>
    <row r="1088" spans="1:24" ht="12.75" customHeight="1" x14ac:dyDescent="0.2">
      <c r="A1088" s="3"/>
      <c r="B1088" s="3"/>
      <c r="C1088" s="3"/>
      <c r="D1088" s="4"/>
      <c r="E1088" s="3"/>
      <c r="F1088" s="31"/>
      <c r="G1088" s="31"/>
      <c r="H1088" s="31"/>
      <c r="I1088" s="31"/>
      <c r="J1088" s="30"/>
      <c r="K1088" s="2"/>
      <c r="L1088" s="2"/>
      <c r="M1088" s="2"/>
      <c r="N1088" s="2"/>
      <c r="O1088" s="2"/>
      <c r="P1088" s="2"/>
      <c r="Q1088" s="2"/>
      <c r="R1088" s="2"/>
      <c r="S1088" s="2"/>
      <c r="T1088" s="2"/>
      <c r="U1088" s="2"/>
      <c r="V1088" s="2"/>
      <c r="W1088" s="2"/>
      <c r="X1088" s="2"/>
    </row>
    <row r="1089" spans="1:24" ht="12.75" customHeight="1" x14ac:dyDescent="0.2">
      <c r="A1089" s="3"/>
      <c r="B1089" s="3"/>
      <c r="C1089" s="3"/>
      <c r="D1089" s="4"/>
      <c r="E1089" s="3"/>
      <c r="F1089" s="31"/>
      <c r="G1089" s="31"/>
      <c r="H1089" s="31"/>
      <c r="I1089" s="31"/>
      <c r="J1089" s="30"/>
      <c r="K1089" s="2"/>
      <c r="L1089" s="2"/>
      <c r="M1089" s="2"/>
      <c r="N1089" s="2"/>
      <c r="O1089" s="2"/>
      <c r="P1089" s="2"/>
      <c r="Q1089" s="2"/>
      <c r="R1089" s="2"/>
      <c r="S1089" s="2"/>
      <c r="T1089" s="2"/>
      <c r="U1089" s="2"/>
      <c r="V1089" s="2"/>
      <c r="W1089" s="2"/>
      <c r="X1089" s="2"/>
    </row>
    <row r="1090" spans="1:24" ht="12.75" customHeight="1" x14ac:dyDescent="0.2">
      <c r="A1090" s="3"/>
      <c r="B1090" s="3"/>
      <c r="C1090" s="3"/>
      <c r="D1090" s="4"/>
      <c r="E1090" s="3"/>
      <c r="F1090" s="31"/>
      <c r="G1090" s="31"/>
      <c r="H1090" s="31"/>
      <c r="I1090" s="31"/>
      <c r="J1090" s="30"/>
      <c r="K1090" s="2"/>
      <c r="L1090" s="2"/>
      <c r="M1090" s="2"/>
      <c r="N1090" s="2"/>
      <c r="O1090" s="2"/>
      <c r="P1090" s="2"/>
      <c r="Q1090" s="2"/>
      <c r="R1090" s="2"/>
      <c r="S1090" s="2"/>
      <c r="T1090" s="2"/>
      <c r="U1090" s="2"/>
      <c r="V1090" s="2"/>
      <c r="W1090" s="2"/>
      <c r="X1090" s="2"/>
    </row>
    <row r="1091" spans="1:24" ht="12.75" customHeight="1" x14ac:dyDescent="0.2">
      <c r="A1091" s="3"/>
      <c r="B1091" s="3"/>
      <c r="C1091" s="3"/>
      <c r="D1091" s="4"/>
      <c r="E1091" s="3"/>
      <c r="F1091" s="31"/>
      <c r="G1091" s="31"/>
      <c r="H1091" s="31"/>
      <c r="I1091" s="31"/>
      <c r="J1091" s="30"/>
      <c r="K1091" s="2"/>
      <c r="L1091" s="2"/>
      <c r="M1091" s="2"/>
      <c r="N1091" s="2"/>
      <c r="O1091" s="2"/>
      <c r="P1091" s="2"/>
      <c r="Q1091" s="2"/>
      <c r="R1091" s="2"/>
      <c r="S1091" s="2"/>
      <c r="T1091" s="2"/>
      <c r="U1091" s="2"/>
      <c r="V1091" s="2"/>
      <c r="W1091" s="2"/>
      <c r="X1091" s="2"/>
    </row>
    <row r="1092" spans="1:24" ht="12.75" customHeight="1" x14ac:dyDescent="0.2">
      <c r="A1092" s="3"/>
      <c r="B1092" s="3"/>
      <c r="C1092" s="3"/>
      <c r="D1092" s="4"/>
      <c r="E1092" s="3"/>
      <c r="F1092" s="31"/>
      <c r="G1092" s="31"/>
      <c r="H1092" s="31"/>
      <c r="I1092" s="31"/>
      <c r="J1092" s="30"/>
      <c r="K1092" s="2"/>
      <c r="L1092" s="2"/>
      <c r="M1092" s="2"/>
      <c r="N1092" s="2"/>
      <c r="O1092" s="2"/>
      <c r="P1092" s="2"/>
      <c r="Q1092" s="2"/>
      <c r="R1092" s="2"/>
      <c r="S1092" s="2"/>
      <c r="T1092" s="2"/>
      <c r="U1092" s="2"/>
      <c r="V1092" s="2"/>
      <c r="W1092" s="2"/>
      <c r="X1092" s="2"/>
    </row>
    <row r="1093" spans="1:24" ht="12.75" customHeight="1" x14ac:dyDescent="0.2">
      <c r="A1093" s="3"/>
      <c r="B1093" s="3"/>
      <c r="C1093" s="3"/>
      <c r="D1093" s="4"/>
      <c r="E1093" s="3"/>
      <c r="F1093" s="31"/>
      <c r="G1093" s="31"/>
      <c r="H1093" s="31"/>
      <c r="I1093" s="31"/>
      <c r="J1093" s="30"/>
      <c r="K1093" s="2"/>
      <c r="L1093" s="2"/>
      <c r="M1093" s="2"/>
      <c r="N1093" s="2"/>
      <c r="O1093" s="2"/>
      <c r="P1093" s="2"/>
      <c r="Q1093" s="2"/>
      <c r="R1093" s="2"/>
      <c r="S1093" s="2"/>
      <c r="T1093" s="2"/>
      <c r="U1093" s="2"/>
      <c r="V1093" s="2"/>
      <c r="W1093" s="2"/>
      <c r="X1093" s="2"/>
    </row>
    <row r="1094" spans="1:24" ht="12.75" customHeight="1" x14ac:dyDescent="0.2">
      <c r="A1094" s="3"/>
      <c r="B1094" s="3"/>
      <c r="C1094" s="3"/>
      <c r="D1094" s="4"/>
      <c r="E1094" s="3"/>
      <c r="F1094" s="31"/>
      <c r="G1094" s="31"/>
      <c r="H1094" s="31"/>
      <c r="I1094" s="31"/>
      <c r="J1094" s="30"/>
      <c r="K1094" s="2"/>
      <c r="L1094" s="2"/>
      <c r="M1094" s="2"/>
      <c r="N1094" s="2"/>
      <c r="O1094" s="2"/>
      <c r="P1094" s="2"/>
      <c r="Q1094" s="2"/>
      <c r="R1094" s="2"/>
      <c r="S1094" s="2"/>
      <c r="T1094" s="2"/>
      <c r="U1094" s="2"/>
      <c r="V1094" s="2"/>
      <c r="W1094" s="2"/>
      <c r="X1094" s="2"/>
    </row>
    <row r="1095" spans="1:24" ht="12.75" customHeight="1" x14ac:dyDescent="0.2">
      <c r="A1095" s="3"/>
      <c r="B1095" s="3"/>
      <c r="C1095" s="3"/>
      <c r="D1095" s="4"/>
      <c r="E1095" s="3"/>
      <c r="F1095" s="31"/>
      <c r="G1095" s="31"/>
      <c r="H1095" s="31"/>
      <c r="I1095" s="31"/>
      <c r="J1095" s="30"/>
      <c r="K1095" s="2"/>
      <c r="L1095" s="2"/>
      <c r="M1095" s="2"/>
      <c r="N1095" s="2"/>
      <c r="O1095" s="2"/>
      <c r="P1095" s="2"/>
      <c r="Q1095" s="2"/>
      <c r="R1095" s="2"/>
      <c r="S1095" s="2"/>
      <c r="T1095" s="2"/>
      <c r="U1095" s="2"/>
      <c r="V1095" s="2"/>
      <c r="W1095" s="2"/>
      <c r="X1095" s="2"/>
    </row>
    <row r="1096" spans="1:24" ht="12.75" customHeight="1" x14ac:dyDescent="0.2">
      <c r="A1096" s="3"/>
      <c r="B1096" s="3"/>
      <c r="C1096" s="3"/>
      <c r="D1096" s="4"/>
      <c r="E1096" s="3"/>
      <c r="F1096" s="31"/>
      <c r="G1096" s="31"/>
      <c r="H1096" s="31"/>
      <c r="I1096" s="31"/>
      <c r="J1096" s="30"/>
      <c r="K1096" s="2"/>
      <c r="L1096" s="2"/>
      <c r="M1096" s="2"/>
      <c r="N1096" s="2"/>
      <c r="O1096" s="2"/>
      <c r="P1096" s="2"/>
      <c r="Q1096" s="2"/>
      <c r="R1096" s="2"/>
      <c r="S1096" s="2"/>
      <c r="T1096" s="2"/>
      <c r="U1096" s="2"/>
      <c r="V1096" s="2"/>
      <c r="W1096" s="2"/>
      <c r="X1096" s="2"/>
    </row>
    <row r="1097" spans="1:24" ht="12.75" customHeight="1" x14ac:dyDescent="0.2">
      <c r="A1097" s="3"/>
      <c r="B1097" s="3"/>
      <c r="C1097" s="3"/>
      <c r="D1097" s="4"/>
      <c r="E1097" s="3"/>
      <c r="F1097" s="31"/>
      <c r="G1097" s="31"/>
      <c r="H1097" s="31"/>
      <c r="I1097" s="31"/>
      <c r="J1097" s="30"/>
      <c r="K1097" s="2"/>
      <c r="L1097" s="2"/>
      <c r="M1097" s="2"/>
      <c r="N1097" s="2"/>
      <c r="O1097" s="2"/>
      <c r="P1097" s="2"/>
      <c r="Q1097" s="2"/>
      <c r="R1097" s="2"/>
      <c r="S1097" s="2"/>
      <c r="T1097" s="2"/>
      <c r="U1097" s="2"/>
      <c r="V1097" s="2"/>
      <c r="W1097" s="2"/>
      <c r="X1097" s="2"/>
    </row>
    <row r="1098" spans="1:24" ht="12.75" customHeight="1" x14ac:dyDescent="0.2">
      <c r="A1098" s="3"/>
      <c r="B1098" s="3"/>
      <c r="C1098" s="3"/>
      <c r="D1098" s="4"/>
      <c r="E1098" s="3"/>
      <c r="F1098" s="31"/>
      <c r="G1098" s="31"/>
      <c r="H1098" s="31"/>
      <c r="I1098" s="31"/>
      <c r="J1098" s="30"/>
      <c r="K1098" s="2"/>
      <c r="L1098" s="2"/>
      <c r="M1098" s="2"/>
      <c r="N1098" s="2"/>
      <c r="O1098" s="2"/>
      <c r="P1098" s="2"/>
      <c r="Q1098" s="2"/>
      <c r="R1098" s="2"/>
      <c r="S1098" s="2"/>
      <c r="T1098" s="2"/>
      <c r="U1098" s="2"/>
      <c r="V1098" s="2"/>
      <c r="W1098" s="2"/>
      <c r="X1098" s="2"/>
    </row>
    <row r="1099" spans="1:24" ht="12.75" customHeight="1" x14ac:dyDescent="0.2">
      <c r="A1099" s="3"/>
      <c r="B1099" s="3"/>
      <c r="C1099" s="3"/>
      <c r="D1099" s="4"/>
      <c r="E1099" s="3"/>
      <c r="F1099" s="31"/>
      <c r="G1099" s="31"/>
      <c r="H1099" s="31"/>
      <c r="I1099" s="31"/>
      <c r="J1099" s="30"/>
      <c r="K1099" s="2"/>
      <c r="L1099" s="2"/>
      <c r="M1099" s="2"/>
      <c r="N1099" s="2"/>
      <c r="O1099" s="2"/>
      <c r="P1099" s="2"/>
      <c r="Q1099" s="2"/>
      <c r="R1099" s="2"/>
      <c r="S1099" s="2"/>
      <c r="T1099" s="2"/>
      <c r="U1099" s="2"/>
      <c r="V1099" s="2"/>
      <c r="W1099" s="2"/>
      <c r="X1099" s="2"/>
    </row>
    <row r="1100" spans="1:24" ht="12.75" customHeight="1" x14ac:dyDescent="0.2">
      <c r="A1100" s="3"/>
      <c r="B1100" s="3"/>
      <c r="C1100" s="3"/>
      <c r="D1100" s="4"/>
      <c r="E1100" s="3"/>
      <c r="F1100" s="31"/>
      <c r="G1100" s="31"/>
      <c r="H1100" s="31"/>
      <c r="I1100" s="31"/>
      <c r="J1100" s="30"/>
      <c r="K1100" s="2"/>
      <c r="L1100" s="2"/>
      <c r="M1100" s="2"/>
      <c r="N1100" s="2"/>
      <c r="O1100" s="2"/>
      <c r="P1100" s="2"/>
      <c r="Q1100" s="2"/>
      <c r="R1100" s="2"/>
      <c r="S1100" s="2"/>
      <c r="T1100" s="2"/>
      <c r="U1100" s="2"/>
      <c r="V1100" s="2"/>
      <c r="W1100" s="2"/>
      <c r="X1100" s="2"/>
    </row>
    <row r="1101" spans="1:24" ht="12.75" customHeight="1" x14ac:dyDescent="0.2">
      <c r="A1101" s="3"/>
      <c r="B1101" s="3"/>
      <c r="C1101" s="3"/>
      <c r="D1101" s="4"/>
      <c r="E1101" s="3"/>
      <c r="F1101" s="31"/>
      <c r="G1101" s="31"/>
      <c r="H1101" s="31"/>
      <c r="I1101" s="31"/>
      <c r="J1101" s="30"/>
      <c r="K1101" s="2"/>
      <c r="L1101" s="2"/>
      <c r="M1101" s="2"/>
      <c r="N1101" s="2"/>
      <c r="O1101" s="2"/>
      <c r="P1101" s="2"/>
      <c r="Q1101" s="2"/>
      <c r="R1101" s="2"/>
      <c r="S1101" s="2"/>
      <c r="T1101" s="2"/>
      <c r="U1101" s="2"/>
      <c r="V1101" s="2"/>
      <c r="W1101" s="2"/>
      <c r="X1101" s="2"/>
    </row>
    <row r="1102" spans="1:24" ht="12.75" customHeight="1" x14ac:dyDescent="0.2">
      <c r="A1102" s="3"/>
      <c r="B1102" s="3"/>
      <c r="C1102" s="3"/>
      <c r="D1102" s="4"/>
      <c r="E1102" s="3"/>
      <c r="F1102" s="31"/>
      <c r="G1102" s="31"/>
      <c r="H1102" s="31"/>
      <c r="I1102" s="31"/>
      <c r="J1102" s="30"/>
      <c r="K1102" s="2"/>
      <c r="L1102" s="2"/>
      <c r="M1102" s="2"/>
      <c r="N1102" s="2"/>
      <c r="O1102" s="2"/>
      <c r="P1102" s="2"/>
      <c r="Q1102" s="2"/>
      <c r="R1102" s="2"/>
      <c r="S1102" s="2"/>
      <c r="T1102" s="2"/>
      <c r="U1102" s="2"/>
      <c r="V1102" s="2"/>
      <c r="W1102" s="2"/>
      <c r="X1102" s="2"/>
    </row>
    <row r="1103" spans="1:24" ht="12.75" customHeight="1" x14ac:dyDescent="0.2">
      <c r="A1103" s="3"/>
      <c r="B1103" s="3"/>
      <c r="C1103" s="3"/>
      <c r="D1103" s="4"/>
      <c r="E1103" s="3"/>
      <c r="F1103" s="31"/>
      <c r="G1103" s="31"/>
      <c r="H1103" s="31"/>
      <c r="I1103" s="31"/>
      <c r="J1103" s="30"/>
      <c r="K1103" s="2"/>
      <c r="L1103" s="2"/>
      <c r="M1103" s="2"/>
      <c r="N1103" s="2"/>
      <c r="O1103" s="2"/>
      <c r="P1103" s="2"/>
      <c r="Q1103" s="2"/>
      <c r="R1103" s="2"/>
      <c r="S1103" s="2"/>
      <c r="T1103" s="2"/>
      <c r="U1103" s="2"/>
      <c r="V1103" s="2"/>
      <c r="W1103" s="2"/>
      <c r="X1103" s="2"/>
    </row>
    <row r="1104" spans="1:24" ht="12.75" customHeight="1" x14ac:dyDescent="0.2">
      <c r="A1104" s="3"/>
      <c r="B1104" s="3"/>
      <c r="C1104" s="3"/>
      <c r="D1104" s="4"/>
      <c r="E1104" s="3"/>
      <c r="F1104" s="31"/>
      <c r="G1104" s="31"/>
      <c r="H1104" s="31"/>
      <c r="I1104" s="31"/>
      <c r="J1104" s="30"/>
      <c r="K1104" s="2"/>
      <c r="L1104" s="2"/>
      <c r="M1104" s="2"/>
      <c r="N1104" s="2"/>
      <c r="O1104" s="2"/>
      <c r="P1104" s="2"/>
      <c r="Q1104" s="2"/>
      <c r="R1104" s="2"/>
      <c r="S1104" s="2"/>
      <c r="T1104" s="2"/>
      <c r="U1104" s="2"/>
      <c r="V1104" s="2"/>
      <c r="W1104" s="2"/>
      <c r="X1104" s="2"/>
    </row>
    <row r="1105" spans="1:24" ht="12.75" customHeight="1" x14ac:dyDescent="0.2">
      <c r="A1105" s="3"/>
      <c r="B1105" s="3"/>
      <c r="C1105" s="3"/>
      <c r="D1105" s="4"/>
      <c r="E1105" s="3"/>
      <c r="F1105" s="31"/>
      <c r="G1105" s="31"/>
      <c r="H1105" s="31"/>
      <c r="I1105" s="31"/>
      <c r="J1105" s="30"/>
      <c r="K1105" s="2"/>
      <c r="L1105" s="2"/>
      <c r="M1105" s="2"/>
      <c r="N1105" s="2"/>
      <c r="O1105" s="2"/>
      <c r="P1105" s="2"/>
      <c r="Q1105" s="2"/>
      <c r="R1105" s="2"/>
      <c r="S1105" s="2"/>
      <c r="T1105" s="2"/>
      <c r="U1105" s="2"/>
      <c r="V1105" s="2"/>
      <c r="W1105" s="2"/>
      <c r="X1105" s="2"/>
    </row>
    <row r="1106" spans="1:24" ht="12.75" customHeight="1" x14ac:dyDescent="0.2">
      <c r="A1106" s="3"/>
      <c r="B1106" s="3"/>
      <c r="C1106" s="3"/>
      <c r="D1106" s="4"/>
      <c r="E1106" s="3"/>
      <c r="F1106" s="31"/>
      <c r="G1106" s="31"/>
      <c r="H1106" s="31"/>
      <c r="I1106" s="31"/>
      <c r="J1106" s="30"/>
      <c r="K1106" s="2"/>
      <c r="L1106" s="2"/>
      <c r="M1106" s="2"/>
      <c r="N1106" s="2"/>
      <c r="O1106" s="2"/>
      <c r="P1106" s="2"/>
      <c r="Q1106" s="2"/>
      <c r="R1106" s="2"/>
      <c r="S1106" s="2"/>
      <c r="T1106" s="2"/>
      <c r="U1106" s="2"/>
      <c r="V1106" s="2"/>
      <c r="W1106" s="2"/>
      <c r="X1106" s="2"/>
    </row>
    <row r="1107" spans="1:24" ht="12.75" customHeight="1" x14ac:dyDescent="0.2">
      <c r="A1107" s="3"/>
      <c r="B1107" s="3"/>
      <c r="C1107" s="3"/>
      <c r="D1107" s="4"/>
      <c r="E1107" s="3"/>
      <c r="F1107" s="31"/>
      <c r="G1107" s="31"/>
      <c r="H1107" s="31"/>
      <c r="I1107" s="31"/>
      <c r="J1107" s="30"/>
      <c r="K1107" s="2"/>
      <c r="L1107" s="2"/>
      <c r="M1107" s="2"/>
      <c r="N1107" s="2"/>
      <c r="O1107" s="2"/>
      <c r="P1107" s="2"/>
      <c r="Q1107" s="2"/>
      <c r="R1107" s="2"/>
      <c r="S1107" s="2"/>
      <c r="T1107" s="2"/>
      <c r="U1107" s="2"/>
      <c r="V1107" s="2"/>
      <c r="W1107" s="2"/>
      <c r="X1107" s="2"/>
    </row>
    <row r="1108" spans="1:24" ht="12.75" customHeight="1" x14ac:dyDescent="0.2">
      <c r="A1108" s="3"/>
      <c r="B1108" s="3"/>
      <c r="C1108" s="3"/>
      <c r="D1108" s="4"/>
      <c r="E1108" s="3"/>
      <c r="F1108" s="31"/>
      <c r="G1108" s="31"/>
      <c r="H1108" s="31"/>
      <c r="I1108" s="31"/>
      <c r="J1108" s="30"/>
      <c r="K1108" s="2"/>
      <c r="L1108" s="2"/>
      <c r="M1108" s="2"/>
      <c r="N1108" s="2"/>
      <c r="O1108" s="2"/>
      <c r="P1108" s="2"/>
      <c r="Q1108" s="2"/>
      <c r="R1108" s="2"/>
      <c r="S1108" s="2"/>
      <c r="T1108" s="2"/>
      <c r="U1108" s="2"/>
      <c r="V1108" s="2"/>
      <c r="W1108" s="2"/>
      <c r="X1108" s="2"/>
    </row>
    <row r="1109" spans="1:24" ht="12.75" customHeight="1" x14ac:dyDescent="0.2">
      <c r="A1109" s="3"/>
      <c r="B1109" s="3"/>
      <c r="C1109" s="3"/>
      <c r="D1109" s="4"/>
      <c r="E1109" s="3"/>
      <c r="F1109" s="31"/>
      <c r="G1109" s="31"/>
      <c r="H1109" s="31"/>
      <c r="I1109" s="31"/>
      <c r="J1109" s="30"/>
      <c r="K1109" s="2"/>
      <c r="L1109" s="2"/>
      <c r="M1109" s="2"/>
      <c r="N1109" s="2"/>
      <c r="O1109" s="2"/>
      <c r="P1109" s="2"/>
      <c r="Q1109" s="2"/>
      <c r="R1109" s="2"/>
      <c r="S1109" s="2"/>
      <c r="T1109" s="2"/>
      <c r="U1109" s="2"/>
      <c r="V1109" s="2"/>
      <c r="W1109" s="2"/>
      <c r="X1109" s="2"/>
    </row>
    <row r="1110" spans="1:24" ht="12.75" customHeight="1" x14ac:dyDescent="0.2">
      <c r="A1110" s="3"/>
      <c r="B1110" s="3"/>
      <c r="C1110" s="3"/>
      <c r="D1110" s="4"/>
      <c r="E1110" s="3"/>
      <c r="F1110" s="31"/>
      <c r="G1110" s="31"/>
      <c r="H1110" s="31"/>
      <c r="I1110" s="31"/>
      <c r="J1110" s="30"/>
      <c r="K1110" s="2"/>
      <c r="L1110" s="2"/>
      <c r="M1110" s="2"/>
      <c r="N1110" s="2"/>
      <c r="O1110" s="2"/>
      <c r="P1110" s="2"/>
      <c r="Q1110" s="2"/>
      <c r="R1110" s="2"/>
      <c r="S1110" s="2"/>
      <c r="T1110" s="2"/>
      <c r="U1110" s="2"/>
      <c r="V1110" s="2"/>
      <c r="W1110" s="2"/>
      <c r="X1110" s="2"/>
    </row>
    <row r="1111" spans="1:24" ht="12.75" customHeight="1" x14ac:dyDescent="0.2">
      <c r="A1111" s="3"/>
      <c r="B1111" s="3"/>
      <c r="C1111" s="3"/>
      <c r="D1111" s="4"/>
      <c r="E1111" s="3"/>
      <c r="F1111" s="31"/>
      <c r="G1111" s="31"/>
      <c r="H1111" s="31"/>
      <c r="I1111" s="31"/>
      <c r="J1111" s="30"/>
      <c r="K1111" s="2"/>
      <c r="L1111" s="2"/>
      <c r="M1111" s="2"/>
      <c r="N1111" s="2"/>
      <c r="O1111" s="2"/>
      <c r="P1111" s="2"/>
      <c r="Q1111" s="2"/>
      <c r="R1111" s="2"/>
      <c r="S1111" s="2"/>
      <c r="T1111" s="2"/>
      <c r="U1111" s="2"/>
      <c r="V1111" s="2"/>
      <c r="W1111" s="2"/>
      <c r="X1111" s="2"/>
    </row>
    <row r="1112" spans="1:24" ht="12.75" customHeight="1" x14ac:dyDescent="0.2">
      <c r="A1112" s="3"/>
      <c r="B1112" s="3"/>
      <c r="C1112" s="3"/>
      <c r="D1112" s="4"/>
      <c r="E1112" s="3"/>
      <c r="F1112" s="31"/>
      <c r="G1112" s="31"/>
      <c r="H1112" s="31"/>
      <c r="I1112" s="31"/>
      <c r="J1112" s="30"/>
      <c r="K1112" s="2"/>
      <c r="L1112" s="2"/>
      <c r="M1112" s="2"/>
      <c r="N1112" s="2"/>
      <c r="O1112" s="2"/>
      <c r="P1112" s="2"/>
      <c r="Q1112" s="2"/>
      <c r="R1112" s="2"/>
      <c r="S1112" s="2"/>
      <c r="T1112" s="2"/>
      <c r="U1112" s="2"/>
      <c r="V1112" s="2"/>
      <c r="W1112" s="2"/>
      <c r="X1112" s="2"/>
    </row>
    <row r="1113" spans="1:24" ht="12.75" customHeight="1" x14ac:dyDescent="0.2">
      <c r="A1113" s="3"/>
      <c r="B1113" s="3"/>
      <c r="C1113" s="3"/>
      <c r="D1113" s="4"/>
      <c r="E1113" s="3"/>
      <c r="F1113" s="31"/>
      <c r="G1113" s="31"/>
      <c r="H1113" s="31"/>
      <c r="I1113" s="31"/>
      <c r="J1113" s="30"/>
      <c r="K1113" s="2"/>
      <c r="L1113" s="2"/>
      <c r="M1113" s="2"/>
      <c r="N1113" s="2"/>
      <c r="O1113" s="2"/>
      <c r="P1113" s="2"/>
      <c r="Q1113" s="2"/>
      <c r="R1113" s="2"/>
      <c r="S1113" s="2"/>
      <c r="T1113" s="2"/>
      <c r="U1113" s="2"/>
      <c r="V1113" s="2"/>
      <c r="W1113" s="2"/>
      <c r="X1113" s="2"/>
    </row>
    <row r="1114" spans="1:24" ht="12.75" customHeight="1" x14ac:dyDescent="0.2">
      <c r="A1114" s="3"/>
      <c r="B1114" s="3"/>
      <c r="C1114" s="3"/>
      <c r="D1114" s="4"/>
      <c r="E1114" s="3"/>
      <c r="F1114" s="31"/>
      <c r="G1114" s="31"/>
      <c r="H1114" s="31"/>
      <c r="I1114" s="31"/>
      <c r="J1114" s="30"/>
      <c r="K1114" s="2"/>
      <c r="L1114" s="2"/>
      <c r="M1114" s="2"/>
      <c r="N1114" s="2"/>
      <c r="O1114" s="2"/>
      <c r="P1114" s="2"/>
      <c r="Q1114" s="2"/>
      <c r="R1114" s="2"/>
      <c r="S1114" s="2"/>
      <c r="T1114" s="2"/>
      <c r="U1114" s="2"/>
      <c r="V1114" s="2"/>
      <c r="W1114" s="2"/>
      <c r="X1114" s="2"/>
    </row>
    <row r="1115" spans="1:24" ht="12.75" customHeight="1" x14ac:dyDescent="0.2">
      <c r="A1115" s="3"/>
      <c r="B1115" s="3"/>
      <c r="C1115" s="3"/>
      <c r="D1115" s="4"/>
      <c r="E1115" s="3"/>
      <c r="F1115" s="31"/>
      <c r="G1115" s="31"/>
      <c r="H1115" s="31"/>
      <c r="I1115" s="31"/>
      <c r="J1115" s="30"/>
      <c r="K1115" s="2"/>
      <c r="L1115" s="2"/>
      <c r="M1115" s="2"/>
      <c r="N1115" s="2"/>
      <c r="O1115" s="2"/>
      <c r="P1115" s="2"/>
      <c r="Q1115" s="2"/>
      <c r="R1115" s="2"/>
      <c r="S1115" s="2"/>
      <c r="T1115" s="2"/>
      <c r="U1115" s="2"/>
      <c r="V1115" s="2"/>
      <c r="W1115" s="2"/>
      <c r="X1115" s="2"/>
    </row>
    <row r="1116" spans="1:24" ht="12.75" customHeight="1" x14ac:dyDescent="0.2">
      <c r="A1116" s="3"/>
      <c r="B1116" s="3"/>
      <c r="C1116" s="3"/>
      <c r="D1116" s="4"/>
      <c r="E1116" s="3"/>
      <c r="F1116" s="31"/>
      <c r="G1116" s="31"/>
      <c r="H1116" s="31"/>
      <c r="I1116" s="31"/>
      <c r="J1116" s="30"/>
      <c r="K1116" s="2"/>
      <c r="L1116" s="2"/>
      <c r="M1116" s="2"/>
      <c r="N1116" s="2"/>
      <c r="O1116" s="2"/>
      <c r="P1116" s="2"/>
      <c r="Q1116" s="2"/>
      <c r="R1116" s="2"/>
      <c r="S1116" s="2"/>
      <c r="T1116" s="2"/>
      <c r="U1116" s="2"/>
      <c r="V1116" s="2"/>
      <c r="W1116" s="2"/>
      <c r="X1116" s="2"/>
    </row>
    <row r="1117" spans="1:24" ht="12.75" customHeight="1" x14ac:dyDescent="0.2">
      <c r="A1117" s="3"/>
      <c r="B1117" s="3"/>
      <c r="C1117" s="3"/>
      <c r="D1117" s="4"/>
      <c r="E1117" s="3"/>
      <c r="F1117" s="31"/>
      <c r="G1117" s="31"/>
      <c r="H1117" s="31"/>
      <c r="I1117" s="31"/>
      <c r="J1117" s="30"/>
      <c r="K1117" s="2"/>
      <c r="L1117" s="2"/>
      <c r="M1117" s="2"/>
      <c r="N1117" s="2"/>
      <c r="O1117" s="2"/>
      <c r="P1117" s="2"/>
      <c r="Q1117" s="2"/>
      <c r="R1117" s="2"/>
      <c r="S1117" s="2"/>
      <c r="T1117" s="2"/>
      <c r="U1117" s="2"/>
      <c r="V1117" s="2"/>
      <c r="W1117" s="2"/>
      <c r="X1117" s="2"/>
    </row>
    <row r="1118" spans="1:24" ht="12.75" customHeight="1" x14ac:dyDescent="0.2">
      <c r="A1118" s="3"/>
      <c r="B1118" s="3"/>
      <c r="C1118" s="3"/>
      <c r="D1118" s="4"/>
      <c r="E1118" s="3"/>
      <c r="F1118" s="31"/>
      <c r="G1118" s="31"/>
      <c r="H1118" s="31"/>
      <c r="I1118" s="31"/>
      <c r="J1118" s="30"/>
      <c r="K1118" s="2"/>
      <c r="L1118" s="2"/>
      <c r="M1118" s="2"/>
      <c r="N1118" s="2"/>
      <c r="O1118" s="2"/>
      <c r="P1118" s="2"/>
      <c r="Q1118" s="2"/>
      <c r="R1118" s="2"/>
      <c r="S1118" s="2"/>
      <c r="T1118" s="2"/>
      <c r="U1118" s="2"/>
      <c r="V1118" s="2"/>
      <c r="W1118" s="2"/>
      <c r="X1118" s="2"/>
    </row>
    <row r="1119" spans="1:24" ht="12.75" customHeight="1" x14ac:dyDescent="0.2">
      <c r="A1119" s="3"/>
      <c r="B1119" s="3"/>
      <c r="C1119" s="3"/>
      <c r="D1119" s="4"/>
      <c r="E1119" s="3"/>
      <c r="F1119" s="31"/>
      <c r="G1119" s="31"/>
      <c r="H1119" s="31"/>
      <c r="I1119" s="31"/>
      <c r="J1119" s="30"/>
      <c r="K1119" s="2"/>
      <c r="L1119" s="2"/>
      <c r="M1119" s="2"/>
      <c r="N1119" s="2"/>
      <c r="O1119" s="2"/>
      <c r="P1119" s="2"/>
      <c r="Q1119" s="2"/>
      <c r="R1119" s="2"/>
      <c r="S1119" s="2"/>
      <c r="T1119" s="2"/>
      <c r="U1119" s="2"/>
      <c r="V1119" s="2"/>
      <c r="W1119" s="2"/>
      <c r="X1119" s="2"/>
    </row>
    <row r="1120" spans="1:24" ht="12.75" customHeight="1" x14ac:dyDescent="0.2">
      <c r="A1120" s="3"/>
      <c r="B1120" s="3"/>
      <c r="C1120" s="3"/>
      <c r="D1120" s="4"/>
      <c r="E1120" s="3"/>
      <c r="F1120" s="31"/>
      <c r="G1120" s="31"/>
      <c r="H1120" s="31"/>
      <c r="I1120" s="31"/>
      <c r="J1120" s="30"/>
      <c r="K1120" s="2"/>
      <c r="L1120" s="2"/>
      <c r="M1120" s="2"/>
      <c r="N1120" s="2"/>
      <c r="O1120" s="2"/>
      <c r="P1120" s="2"/>
      <c r="Q1120" s="2"/>
      <c r="R1120" s="2"/>
      <c r="S1120" s="2"/>
      <c r="T1120" s="2"/>
      <c r="U1120" s="2"/>
      <c r="V1120" s="2"/>
      <c r="W1120" s="2"/>
      <c r="X1120" s="2"/>
    </row>
    <row r="1121" spans="1:24" ht="12.75" customHeight="1" x14ac:dyDescent="0.2">
      <c r="A1121" s="3"/>
      <c r="B1121" s="3"/>
      <c r="C1121" s="3"/>
      <c r="D1121" s="4"/>
      <c r="E1121" s="3"/>
      <c r="F1121" s="31"/>
      <c r="G1121" s="31"/>
      <c r="H1121" s="31"/>
      <c r="I1121" s="31"/>
      <c r="J1121" s="30"/>
      <c r="K1121" s="2"/>
      <c r="L1121" s="2"/>
      <c r="M1121" s="2"/>
      <c r="N1121" s="2"/>
      <c r="O1121" s="2"/>
      <c r="P1121" s="2"/>
      <c r="Q1121" s="2"/>
      <c r="R1121" s="2"/>
      <c r="S1121" s="2"/>
      <c r="T1121" s="2"/>
      <c r="U1121" s="2"/>
      <c r="V1121" s="2"/>
      <c r="W1121" s="2"/>
      <c r="X1121" s="2"/>
    </row>
    <row r="1122" spans="1:24" ht="12.75" customHeight="1" x14ac:dyDescent="0.2">
      <c r="A1122" s="3"/>
      <c r="B1122" s="3"/>
      <c r="C1122" s="3"/>
      <c r="D1122" s="4"/>
      <c r="E1122" s="3"/>
      <c r="F1122" s="31"/>
      <c r="G1122" s="31"/>
      <c r="H1122" s="31"/>
      <c r="I1122" s="31"/>
      <c r="J1122" s="30"/>
      <c r="K1122" s="2"/>
      <c r="L1122" s="2"/>
      <c r="M1122" s="2"/>
      <c r="N1122" s="2"/>
      <c r="O1122" s="2"/>
      <c r="P1122" s="2"/>
      <c r="Q1122" s="2"/>
      <c r="R1122" s="2"/>
      <c r="S1122" s="2"/>
      <c r="T1122" s="2"/>
      <c r="U1122" s="2"/>
      <c r="V1122" s="2"/>
      <c r="W1122" s="2"/>
      <c r="X1122" s="2"/>
    </row>
    <row r="1123" spans="1:24" ht="12.75" customHeight="1" x14ac:dyDescent="0.2">
      <c r="A1123" s="3"/>
      <c r="B1123" s="3"/>
      <c r="C1123" s="3"/>
      <c r="D1123" s="4"/>
      <c r="E1123" s="3"/>
      <c r="F1123" s="31"/>
      <c r="G1123" s="31"/>
      <c r="H1123" s="31"/>
      <c r="I1123" s="31"/>
      <c r="J1123" s="30"/>
      <c r="K1123" s="2"/>
      <c r="L1123" s="2"/>
      <c r="M1123" s="2"/>
      <c r="N1123" s="2"/>
      <c r="O1123" s="2"/>
      <c r="P1123" s="2"/>
      <c r="Q1123" s="2"/>
      <c r="R1123" s="2"/>
      <c r="S1123" s="2"/>
      <c r="T1123" s="2"/>
      <c r="U1123" s="2"/>
      <c r="V1123" s="2"/>
      <c r="W1123" s="2"/>
      <c r="X1123" s="2"/>
    </row>
    <row r="1124" spans="1:24" ht="12.75" customHeight="1" x14ac:dyDescent="0.2">
      <c r="A1124" s="3"/>
      <c r="B1124" s="3"/>
      <c r="C1124" s="3"/>
      <c r="D1124" s="4"/>
      <c r="E1124" s="3"/>
      <c r="F1124" s="31"/>
      <c r="G1124" s="31"/>
      <c r="H1124" s="31"/>
      <c r="I1124" s="31"/>
      <c r="J1124" s="30"/>
      <c r="K1124" s="2"/>
      <c r="L1124" s="2"/>
      <c r="M1124" s="2"/>
      <c r="N1124" s="2"/>
      <c r="O1124" s="2"/>
      <c r="P1124" s="2"/>
      <c r="Q1124" s="2"/>
      <c r="R1124" s="2"/>
      <c r="S1124" s="2"/>
      <c r="T1124" s="2"/>
      <c r="U1124" s="2"/>
      <c r="V1124" s="2"/>
      <c r="W1124" s="2"/>
      <c r="X1124" s="2"/>
    </row>
    <row r="1125" spans="1:24" ht="12.75" customHeight="1" x14ac:dyDescent="0.2">
      <c r="A1125" s="3"/>
      <c r="B1125" s="3"/>
      <c r="C1125" s="3"/>
      <c r="D1125" s="4"/>
      <c r="E1125" s="3"/>
      <c r="F1125" s="31"/>
      <c r="G1125" s="31"/>
      <c r="H1125" s="31"/>
      <c r="I1125" s="31"/>
      <c r="J1125" s="30"/>
      <c r="K1125" s="2"/>
      <c r="L1125" s="2"/>
      <c r="M1125" s="2"/>
      <c r="N1125" s="2"/>
      <c r="O1125" s="2"/>
      <c r="P1125" s="2"/>
      <c r="Q1125" s="2"/>
      <c r="R1125" s="2"/>
      <c r="S1125" s="2"/>
      <c r="T1125" s="2"/>
      <c r="U1125" s="2"/>
      <c r="V1125" s="2"/>
      <c r="W1125" s="2"/>
      <c r="X1125" s="2"/>
    </row>
    <row r="1126" spans="1:24" ht="12.75" customHeight="1" x14ac:dyDescent="0.2">
      <c r="A1126" s="3"/>
      <c r="B1126" s="3"/>
      <c r="C1126" s="3"/>
      <c r="D1126" s="4"/>
      <c r="E1126" s="3"/>
      <c r="F1126" s="31"/>
      <c r="G1126" s="31"/>
      <c r="H1126" s="31"/>
      <c r="I1126" s="31"/>
      <c r="J1126" s="30"/>
      <c r="K1126" s="2"/>
      <c r="L1126" s="2"/>
      <c r="M1126" s="2"/>
      <c r="N1126" s="2"/>
      <c r="O1126" s="2"/>
      <c r="P1126" s="2"/>
      <c r="Q1126" s="2"/>
      <c r="R1126" s="2"/>
      <c r="S1126" s="2"/>
      <c r="T1126" s="2"/>
      <c r="U1126" s="2"/>
      <c r="V1126" s="2"/>
      <c r="W1126" s="2"/>
      <c r="X1126" s="2"/>
    </row>
    <row r="1127" spans="1:24" ht="12.75" customHeight="1" x14ac:dyDescent="0.2">
      <c r="A1127" s="3"/>
      <c r="B1127" s="3"/>
      <c r="C1127" s="3"/>
      <c r="D1127" s="4"/>
      <c r="E1127" s="3"/>
      <c r="F1127" s="31"/>
      <c r="G1127" s="31"/>
      <c r="H1127" s="31"/>
      <c r="I1127" s="31"/>
      <c r="J1127" s="30"/>
      <c r="K1127" s="2"/>
      <c r="L1127" s="2"/>
      <c r="M1127" s="2"/>
      <c r="N1127" s="2"/>
      <c r="O1127" s="2"/>
      <c r="P1127" s="2"/>
      <c r="Q1127" s="2"/>
      <c r="R1127" s="2"/>
      <c r="S1127" s="2"/>
      <c r="T1127" s="2"/>
      <c r="U1127" s="2"/>
      <c r="V1127" s="2"/>
      <c r="W1127" s="2"/>
      <c r="X1127" s="2"/>
    </row>
    <row r="1128" spans="1:24" ht="12.75" customHeight="1" x14ac:dyDescent="0.2">
      <c r="A1128" s="3"/>
      <c r="B1128" s="3"/>
      <c r="C1128" s="3"/>
      <c r="D1128" s="4"/>
      <c r="E1128" s="3"/>
      <c r="F1128" s="31"/>
      <c r="G1128" s="31"/>
      <c r="H1128" s="31"/>
      <c r="I1128" s="31"/>
      <c r="J1128" s="30"/>
      <c r="K1128" s="2"/>
      <c r="L1128" s="2"/>
      <c r="M1128" s="2"/>
      <c r="N1128" s="2"/>
      <c r="O1128" s="2"/>
      <c r="P1128" s="2"/>
      <c r="Q1128" s="2"/>
      <c r="R1128" s="2"/>
      <c r="S1128" s="2"/>
      <c r="T1128" s="2"/>
      <c r="U1128" s="2"/>
      <c r="V1128" s="2"/>
      <c r="W1128" s="2"/>
      <c r="X1128" s="2"/>
    </row>
    <row r="1129" spans="1:24" ht="12.75" customHeight="1" x14ac:dyDescent="0.2">
      <c r="A1129" s="3"/>
      <c r="B1129" s="3"/>
      <c r="C1129" s="3"/>
      <c r="D1129" s="4"/>
      <c r="E1129" s="3"/>
      <c r="F1129" s="31"/>
      <c r="G1129" s="31"/>
      <c r="H1129" s="31"/>
      <c r="I1129" s="31"/>
      <c r="J1129" s="30"/>
      <c r="K1129" s="2"/>
      <c r="L1129" s="2"/>
      <c r="M1129" s="2"/>
      <c r="N1129" s="2"/>
      <c r="O1129" s="2"/>
      <c r="P1129" s="2"/>
      <c r="Q1129" s="2"/>
      <c r="R1129" s="2"/>
      <c r="S1129" s="2"/>
      <c r="T1129" s="2"/>
      <c r="U1129" s="2"/>
      <c r="V1129" s="2"/>
      <c r="W1129" s="2"/>
      <c r="X1129" s="2"/>
    </row>
    <row r="1130" spans="1:24" ht="12.75" customHeight="1" x14ac:dyDescent="0.2">
      <c r="A1130" s="3"/>
      <c r="B1130" s="3"/>
      <c r="C1130" s="3"/>
      <c r="D1130" s="4"/>
      <c r="E1130" s="3"/>
      <c r="F1130" s="31"/>
      <c r="G1130" s="31"/>
      <c r="H1130" s="31"/>
      <c r="I1130" s="31"/>
      <c r="J1130" s="30"/>
      <c r="K1130" s="2"/>
      <c r="L1130" s="2"/>
      <c r="M1130" s="2"/>
      <c r="N1130" s="2"/>
      <c r="O1130" s="2"/>
      <c r="P1130" s="2"/>
      <c r="Q1130" s="2"/>
      <c r="R1130" s="2"/>
      <c r="S1130" s="2"/>
      <c r="T1130" s="2"/>
      <c r="U1130" s="2"/>
      <c r="V1130" s="2"/>
      <c r="W1130" s="2"/>
      <c r="X1130" s="2"/>
    </row>
    <row r="1131" spans="1:24" ht="12.75" customHeight="1" x14ac:dyDescent="0.2">
      <c r="A1131" s="3"/>
      <c r="B1131" s="3"/>
      <c r="C1131" s="3"/>
      <c r="D1131" s="4"/>
      <c r="E1131" s="3"/>
      <c r="F1131" s="31"/>
      <c r="G1131" s="31"/>
      <c r="H1131" s="31"/>
      <c r="I1131" s="31"/>
      <c r="J1131" s="30"/>
      <c r="K1131" s="2"/>
      <c r="L1131" s="2"/>
      <c r="M1131" s="2"/>
      <c r="N1131" s="2"/>
      <c r="O1131" s="2"/>
      <c r="P1131" s="2"/>
      <c r="Q1131" s="2"/>
      <c r="R1131" s="2"/>
      <c r="S1131" s="2"/>
      <c r="T1131" s="2"/>
      <c r="U1131" s="2"/>
      <c r="V1131" s="2"/>
      <c r="W1131" s="2"/>
      <c r="X1131" s="2"/>
    </row>
    <row r="1132" spans="1:24" ht="12.75" customHeight="1" x14ac:dyDescent="0.2">
      <c r="A1132" s="3"/>
      <c r="B1132" s="3"/>
      <c r="C1132" s="3"/>
      <c r="D1132" s="4"/>
      <c r="E1132" s="3"/>
      <c r="F1132" s="31"/>
      <c r="G1132" s="31"/>
      <c r="H1132" s="31"/>
      <c r="I1132" s="31"/>
      <c r="J1132" s="30"/>
      <c r="K1132" s="2"/>
      <c r="L1132" s="2"/>
      <c r="M1132" s="2"/>
      <c r="N1132" s="2"/>
      <c r="O1132" s="2"/>
      <c r="P1132" s="2"/>
      <c r="Q1132" s="2"/>
      <c r="R1132" s="2"/>
      <c r="S1132" s="2"/>
      <c r="T1132" s="2"/>
      <c r="U1132" s="2"/>
      <c r="V1132" s="2"/>
      <c r="W1132" s="2"/>
      <c r="X1132" s="2"/>
    </row>
    <row r="1133" spans="1:24" ht="12.75" customHeight="1" x14ac:dyDescent="0.2">
      <c r="A1133" s="3"/>
      <c r="B1133" s="3"/>
      <c r="C1133" s="3"/>
      <c r="D1133" s="4"/>
      <c r="E1133" s="3"/>
      <c r="F1133" s="31"/>
      <c r="G1133" s="31"/>
      <c r="H1133" s="31"/>
      <c r="I1133" s="31"/>
      <c r="J1133" s="30"/>
      <c r="K1133" s="2"/>
      <c r="L1133" s="2"/>
      <c r="M1133" s="2"/>
      <c r="N1133" s="2"/>
      <c r="O1133" s="2"/>
      <c r="P1133" s="2"/>
      <c r="Q1133" s="2"/>
      <c r="R1133" s="2"/>
      <c r="S1133" s="2"/>
      <c r="T1133" s="2"/>
      <c r="U1133" s="2"/>
      <c r="V1133" s="2"/>
      <c r="W1133" s="2"/>
      <c r="X1133" s="2"/>
    </row>
    <row r="1134" spans="1:24" ht="12.75" customHeight="1" x14ac:dyDescent="0.2">
      <c r="A1134" s="3"/>
      <c r="B1134" s="3"/>
      <c r="C1134" s="3"/>
      <c r="D1134" s="4"/>
      <c r="E1134" s="3"/>
      <c r="F1134" s="31"/>
      <c r="G1134" s="31"/>
      <c r="H1134" s="31"/>
      <c r="I1134" s="31"/>
      <c r="J1134" s="30"/>
      <c r="K1134" s="2"/>
      <c r="L1134" s="2"/>
      <c r="M1134" s="2"/>
      <c r="N1134" s="2"/>
      <c r="O1134" s="2"/>
      <c r="P1134" s="2"/>
      <c r="Q1134" s="2"/>
      <c r="R1134" s="2"/>
      <c r="S1134" s="2"/>
      <c r="T1134" s="2"/>
      <c r="U1134" s="2"/>
      <c r="V1134" s="2"/>
      <c r="W1134" s="2"/>
      <c r="X1134" s="2"/>
    </row>
    <row r="1135" spans="1:24" ht="12.75" customHeight="1" x14ac:dyDescent="0.2">
      <c r="A1135" s="3"/>
      <c r="B1135" s="3"/>
      <c r="C1135" s="3"/>
      <c r="D1135" s="4"/>
      <c r="E1135" s="3"/>
      <c r="F1135" s="31"/>
      <c r="G1135" s="31"/>
      <c r="H1135" s="31"/>
      <c r="I1135" s="31"/>
      <c r="J1135" s="30"/>
      <c r="K1135" s="2"/>
      <c r="L1135" s="2"/>
      <c r="M1135" s="2"/>
      <c r="N1135" s="2"/>
      <c r="O1135" s="2"/>
      <c r="P1135" s="2"/>
      <c r="Q1135" s="2"/>
      <c r="R1135" s="2"/>
      <c r="S1135" s="2"/>
      <c r="T1135" s="2"/>
      <c r="U1135" s="2"/>
      <c r="V1135" s="2"/>
      <c r="W1135" s="2"/>
      <c r="X1135" s="2"/>
    </row>
    <row r="1136" spans="1:24" ht="12.75" customHeight="1" x14ac:dyDescent="0.2">
      <c r="A1136" s="3"/>
      <c r="B1136" s="3"/>
      <c r="C1136" s="3"/>
      <c r="D1136" s="4"/>
      <c r="E1136" s="3"/>
      <c r="F1136" s="31"/>
      <c r="G1136" s="31"/>
      <c r="H1136" s="31"/>
      <c r="I1136" s="31"/>
      <c r="J1136" s="30"/>
      <c r="K1136" s="2"/>
      <c r="L1136" s="2"/>
      <c r="M1136" s="2"/>
      <c r="N1136" s="2"/>
      <c r="O1136" s="2"/>
      <c r="P1136" s="2"/>
      <c r="Q1136" s="2"/>
      <c r="R1136" s="2"/>
      <c r="S1136" s="2"/>
      <c r="T1136" s="2"/>
      <c r="U1136" s="2"/>
      <c r="V1136" s="2"/>
      <c r="W1136" s="2"/>
      <c r="X1136" s="2"/>
    </row>
    <row r="1137" spans="1:24" ht="12.75" customHeight="1" x14ac:dyDescent="0.2">
      <c r="A1137" s="3"/>
      <c r="B1137" s="3"/>
      <c r="C1137" s="3"/>
      <c r="D1137" s="4"/>
      <c r="E1137" s="3"/>
      <c r="F1137" s="31"/>
      <c r="G1137" s="31"/>
      <c r="H1137" s="31"/>
      <c r="I1137" s="31"/>
      <c r="J1137" s="30"/>
      <c r="K1137" s="2"/>
      <c r="L1137" s="2"/>
      <c r="M1137" s="2"/>
      <c r="N1137" s="2"/>
      <c r="O1137" s="2"/>
      <c r="P1137" s="2"/>
      <c r="Q1137" s="2"/>
      <c r="R1137" s="2"/>
      <c r="S1137" s="2"/>
      <c r="T1137" s="2"/>
      <c r="U1137" s="2"/>
      <c r="V1137" s="2"/>
      <c r="W1137" s="2"/>
      <c r="X1137" s="2"/>
    </row>
    <row r="1138" spans="1:24" ht="12.75" customHeight="1" x14ac:dyDescent="0.2">
      <c r="A1138" s="3"/>
      <c r="B1138" s="3"/>
      <c r="C1138" s="3"/>
      <c r="D1138" s="4"/>
      <c r="E1138" s="3"/>
      <c r="F1138" s="31"/>
      <c r="G1138" s="31"/>
      <c r="H1138" s="31"/>
      <c r="I1138" s="31"/>
      <c r="J1138" s="30"/>
      <c r="K1138" s="2"/>
      <c r="L1138" s="2"/>
      <c r="M1138" s="2"/>
      <c r="N1138" s="2"/>
      <c r="O1138" s="2"/>
      <c r="P1138" s="2"/>
      <c r="Q1138" s="2"/>
      <c r="R1138" s="2"/>
      <c r="S1138" s="2"/>
      <c r="T1138" s="2"/>
      <c r="U1138" s="2"/>
      <c r="V1138" s="2"/>
      <c r="W1138" s="2"/>
      <c r="X1138" s="2"/>
    </row>
    <row r="1139" spans="1:24" ht="12.75" customHeight="1" x14ac:dyDescent="0.2">
      <c r="A1139" s="3"/>
      <c r="B1139" s="3"/>
      <c r="C1139" s="3"/>
      <c r="D1139" s="4"/>
      <c r="E1139" s="3"/>
      <c r="F1139" s="31"/>
      <c r="G1139" s="31"/>
      <c r="H1139" s="31"/>
      <c r="I1139" s="31"/>
      <c r="J1139" s="30"/>
      <c r="K1139" s="2"/>
      <c r="L1139" s="2"/>
      <c r="M1139" s="2"/>
      <c r="N1139" s="2"/>
      <c r="O1139" s="2"/>
      <c r="P1139" s="2"/>
      <c r="Q1139" s="2"/>
      <c r="R1139" s="2"/>
      <c r="S1139" s="2"/>
      <c r="T1139" s="2"/>
      <c r="U1139" s="2"/>
      <c r="V1139" s="2"/>
      <c r="W1139" s="2"/>
      <c r="X1139" s="2"/>
    </row>
    <row r="1140" spans="1:24" ht="12.75" customHeight="1" x14ac:dyDescent="0.2">
      <c r="A1140" s="3"/>
      <c r="B1140" s="3"/>
      <c r="C1140" s="3"/>
      <c r="D1140" s="4"/>
      <c r="E1140" s="3"/>
      <c r="F1140" s="31"/>
      <c r="G1140" s="31"/>
      <c r="H1140" s="31"/>
      <c r="I1140" s="31"/>
      <c r="J1140" s="30"/>
      <c r="K1140" s="2"/>
      <c r="L1140" s="2"/>
      <c r="M1140" s="2"/>
      <c r="N1140" s="2"/>
      <c r="O1140" s="2"/>
      <c r="P1140" s="2"/>
      <c r="Q1140" s="2"/>
      <c r="R1140" s="2"/>
      <c r="S1140" s="2"/>
      <c r="T1140" s="2"/>
      <c r="U1140" s="2"/>
      <c r="V1140" s="2"/>
      <c r="W1140" s="2"/>
      <c r="X1140" s="2"/>
    </row>
    <row r="1141" spans="1:24" ht="12.75" customHeight="1" x14ac:dyDescent="0.2">
      <c r="A1141" s="3"/>
      <c r="B1141" s="3"/>
      <c r="C1141" s="3"/>
      <c r="D1141" s="4"/>
      <c r="E1141" s="3"/>
      <c r="F1141" s="31"/>
      <c r="G1141" s="31"/>
      <c r="H1141" s="31"/>
      <c r="I1141" s="31"/>
      <c r="J1141" s="30"/>
      <c r="K1141" s="2"/>
      <c r="L1141" s="2"/>
      <c r="M1141" s="2"/>
      <c r="N1141" s="2"/>
      <c r="O1141" s="2"/>
      <c r="P1141" s="2"/>
      <c r="Q1141" s="2"/>
      <c r="R1141" s="2"/>
      <c r="S1141" s="2"/>
      <c r="T1141" s="2"/>
      <c r="U1141" s="2"/>
      <c r="V1141" s="2"/>
      <c r="W1141" s="2"/>
      <c r="X1141" s="2"/>
    </row>
    <row r="1142" spans="1:24" ht="12.75" customHeight="1" x14ac:dyDescent="0.2">
      <c r="A1142" s="3"/>
      <c r="B1142" s="3"/>
      <c r="C1142" s="3"/>
      <c r="D1142" s="4"/>
      <c r="E1142" s="3"/>
      <c r="F1142" s="31"/>
      <c r="G1142" s="31"/>
      <c r="H1142" s="31"/>
      <c r="I1142" s="31"/>
      <c r="J1142" s="30"/>
      <c r="K1142" s="2"/>
      <c r="L1142" s="2"/>
      <c r="M1142" s="2"/>
      <c r="N1142" s="2"/>
      <c r="O1142" s="2"/>
      <c r="P1142" s="2"/>
      <c r="Q1142" s="2"/>
      <c r="R1142" s="2"/>
      <c r="S1142" s="2"/>
      <c r="T1142" s="2"/>
      <c r="U1142" s="2"/>
      <c r="V1142" s="2"/>
      <c r="W1142" s="2"/>
      <c r="X1142" s="2"/>
    </row>
    <row r="1143" spans="1:24" ht="12.75" customHeight="1" x14ac:dyDescent="0.2">
      <c r="A1143" s="3"/>
      <c r="B1143" s="3"/>
      <c r="C1143" s="3"/>
      <c r="D1143" s="4"/>
      <c r="E1143" s="3"/>
      <c r="F1143" s="31"/>
      <c r="G1143" s="31"/>
      <c r="H1143" s="31"/>
      <c r="I1143" s="31"/>
      <c r="J1143" s="30"/>
      <c r="K1143" s="2"/>
      <c r="L1143" s="2"/>
      <c r="M1143" s="2"/>
      <c r="N1143" s="2"/>
      <c r="O1143" s="2"/>
      <c r="P1143" s="2"/>
      <c r="Q1143" s="2"/>
      <c r="R1143" s="2"/>
      <c r="S1143" s="2"/>
      <c r="T1143" s="2"/>
      <c r="U1143" s="2"/>
      <c r="V1143" s="2"/>
      <c r="W1143" s="2"/>
      <c r="X1143" s="2"/>
    </row>
    <row r="1144" spans="1:24" ht="12.75" customHeight="1" x14ac:dyDescent="0.2">
      <c r="A1144" s="3"/>
      <c r="B1144" s="3"/>
      <c r="C1144" s="3"/>
      <c r="D1144" s="4"/>
      <c r="E1144" s="3"/>
      <c r="F1144" s="31"/>
      <c r="G1144" s="31"/>
      <c r="H1144" s="31"/>
      <c r="I1144" s="31"/>
      <c r="J1144" s="30"/>
      <c r="K1144" s="2"/>
      <c r="L1144" s="2"/>
      <c r="M1144" s="2"/>
      <c r="N1144" s="2"/>
      <c r="O1144" s="2"/>
      <c r="P1144" s="2"/>
      <c r="Q1144" s="2"/>
      <c r="R1144" s="2"/>
      <c r="S1144" s="2"/>
      <c r="T1144" s="2"/>
      <c r="U1144" s="2"/>
      <c r="V1144" s="2"/>
      <c r="W1144" s="2"/>
      <c r="X1144" s="2"/>
    </row>
    <row r="1145" spans="1:24" ht="12.75" customHeight="1" x14ac:dyDescent="0.2">
      <c r="A1145" s="3"/>
      <c r="B1145" s="3"/>
      <c r="C1145" s="3"/>
      <c r="D1145" s="4"/>
      <c r="E1145" s="3"/>
      <c r="F1145" s="31"/>
      <c r="G1145" s="31"/>
      <c r="H1145" s="31"/>
      <c r="I1145" s="31"/>
      <c r="J1145" s="30"/>
      <c r="K1145" s="2"/>
      <c r="L1145" s="2"/>
      <c r="M1145" s="2"/>
      <c r="N1145" s="2"/>
      <c r="O1145" s="2"/>
      <c r="P1145" s="2"/>
      <c r="Q1145" s="2"/>
      <c r="R1145" s="2"/>
      <c r="S1145" s="2"/>
      <c r="T1145" s="2"/>
      <c r="U1145" s="2"/>
      <c r="V1145" s="2"/>
      <c r="W1145" s="2"/>
      <c r="X1145" s="2"/>
    </row>
    <row r="1146" spans="1:24" ht="12.75" customHeight="1" x14ac:dyDescent="0.2">
      <c r="A1146" s="3"/>
      <c r="B1146" s="3"/>
      <c r="C1146" s="3"/>
      <c r="D1146" s="4"/>
      <c r="E1146" s="3"/>
      <c r="F1146" s="31"/>
      <c r="G1146" s="31"/>
      <c r="H1146" s="31"/>
      <c r="I1146" s="31"/>
      <c r="J1146" s="30"/>
      <c r="K1146" s="2"/>
      <c r="L1146" s="2"/>
      <c r="M1146" s="2"/>
      <c r="N1146" s="2"/>
      <c r="O1146" s="2"/>
      <c r="P1146" s="2"/>
      <c r="Q1146" s="2"/>
      <c r="R1146" s="2"/>
      <c r="S1146" s="2"/>
      <c r="T1146" s="2"/>
      <c r="U1146" s="2"/>
      <c r="V1146" s="2"/>
      <c r="W1146" s="2"/>
      <c r="X1146" s="2"/>
    </row>
    <row r="1147" spans="1:24" ht="12.75" customHeight="1" x14ac:dyDescent="0.2">
      <c r="A1147" s="3"/>
      <c r="B1147" s="3"/>
      <c r="C1147" s="3"/>
      <c r="D1147" s="4"/>
      <c r="E1147" s="3"/>
      <c r="F1147" s="31"/>
      <c r="G1147" s="31"/>
      <c r="H1147" s="31"/>
      <c r="I1147" s="31"/>
      <c r="J1147" s="30"/>
      <c r="K1147" s="2"/>
      <c r="L1147" s="2"/>
      <c r="M1147" s="2"/>
      <c r="N1147" s="2"/>
      <c r="O1147" s="2"/>
      <c r="P1147" s="2"/>
      <c r="Q1147" s="2"/>
      <c r="R1147" s="2"/>
      <c r="S1147" s="2"/>
      <c r="T1147" s="2"/>
      <c r="U1147" s="2"/>
      <c r="V1147" s="2"/>
      <c r="W1147" s="2"/>
      <c r="X1147" s="2"/>
    </row>
    <row r="1148" spans="1:24" ht="12.75" customHeight="1" x14ac:dyDescent="0.2">
      <c r="A1148" s="3"/>
      <c r="B1148" s="3"/>
      <c r="C1148" s="3"/>
      <c r="D1148" s="4"/>
      <c r="E1148" s="3"/>
      <c r="F1148" s="31"/>
      <c r="G1148" s="31"/>
      <c r="H1148" s="31"/>
      <c r="I1148" s="31"/>
      <c r="J1148" s="30"/>
      <c r="K1148" s="2"/>
      <c r="L1148" s="2"/>
      <c r="M1148" s="2"/>
      <c r="N1148" s="2"/>
      <c r="O1148" s="2"/>
      <c r="P1148" s="2"/>
      <c r="Q1148" s="2"/>
      <c r="R1148" s="2"/>
      <c r="S1148" s="2"/>
      <c r="T1148" s="2"/>
      <c r="U1148" s="2"/>
      <c r="V1148" s="2"/>
      <c r="W1148" s="2"/>
      <c r="X1148" s="2"/>
    </row>
    <row r="1149" spans="1:24" ht="12.75" customHeight="1" x14ac:dyDescent="0.2">
      <c r="A1149" s="3"/>
      <c r="B1149" s="3"/>
      <c r="C1149" s="3"/>
      <c r="D1149" s="4"/>
      <c r="E1149" s="3"/>
      <c r="F1149" s="31"/>
      <c r="G1149" s="31"/>
      <c r="H1149" s="31"/>
      <c r="I1149" s="31"/>
      <c r="J1149" s="30"/>
      <c r="K1149" s="2"/>
      <c r="L1149" s="2"/>
      <c r="M1149" s="2"/>
      <c r="N1149" s="2"/>
      <c r="O1149" s="2"/>
      <c r="P1149" s="2"/>
      <c r="Q1149" s="2"/>
      <c r="R1149" s="2"/>
      <c r="S1149" s="2"/>
      <c r="T1149" s="2"/>
      <c r="U1149" s="2"/>
      <c r="V1149" s="2"/>
      <c r="W1149" s="2"/>
      <c r="X1149" s="2"/>
    </row>
    <row r="1150" spans="1:24" ht="12.75" customHeight="1" x14ac:dyDescent="0.2">
      <c r="A1150" s="3"/>
      <c r="B1150" s="3"/>
      <c r="C1150" s="3"/>
      <c r="D1150" s="4"/>
      <c r="E1150" s="3"/>
      <c r="F1150" s="31"/>
      <c r="G1150" s="31"/>
      <c r="H1150" s="31"/>
      <c r="I1150" s="31"/>
      <c r="J1150" s="30"/>
      <c r="K1150" s="2"/>
      <c r="L1150" s="2"/>
      <c r="M1150" s="2"/>
      <c r="N1150" s="2"/>
      <c r="O1150" s="2"/>
      <c r="P1150" s="2"/>
      <c r="Q1150" s="2"/>
      <c r="R1150" s="2"/>
      <c r="S1150" s="2"/>
      <c r="T1150" s="2"/>
      <c r="U1150" s="2"/>
      <c r="V1150" s="2"/>
      <c r="W1150" s="2"/>
      <c r="X1150" s="2"/>
    </row>
    <row r="1151" spans="1:24" ht="12.75" customHeight="1" x14ac:dyDescent="0.2">
      <c r="A1151" s="3"/>
      <c r="B1151" s="3"/>
      <c r="C1151" s="3"/>
      <c r="D1151" s="4"/>
      <c r="E1151" s="3"/>
      <c r="F1151" s="31"/>
      <c r="G1151" s="31"/>
      <c r="H1151" s="31"/>
      <c r="I1151" s="31"/>
      <c r="J1151" s="30"/>
      <c r="K1151" s="2"/>
      <c r="L1151" s="2"/>
      <c r="M1151" s="2"/>
      <c r="N1151" s="2"/>
      <c r="O1151" s="2"/>
      <c r="P1151" s="2"/>
      <c r="Q1151" s="2"/>
      <c r="R1151" s="2"/>
      <c r="S1151" s="2"/>
      <c r="T1151" s="2"/>
      <c r="U1151" s="2"/>
      <c r="V1151" s="2"/>
      <c r="W1151" s="2"/>
      <c r="X1151" s="2"/>
    </row>
    <row r="1152" spans="1:24" ht="12.75" customHeight="1" x14ac:dyDescent="0.2">
      <c r="A1152" s="3"/>
      <c r="B1152" s="3"/>
      <c r="C1152" s="3"/>
      <c r="D1152" s="4"/>
      <c r="E1152" s="3"/>
      <c r="F1152" s="31"/>
      <c r="G1152" s="31"/>
      <c r="H1152" s="31"/>
      <c r="I1152" s="31"/>
      <c r="J1152" s="30"/>
      <c r="K1152" s="2"/>
      <c r="L1152" s="2"/>
      <c r="M1152" s="2"/>
      <c r="N1152" s="2"/>
      <c r="O1152" s="2"/>
      <c r="P1152" s="2"/>
      <c r="Q1152" s="2"/>
      <c r="R1152" s="2"/>
      <c r="S1152" s="2"/>
      <c r="T1152" s="2"/>
      <c r="U1152" s="2"/>
      <c r="V1152" s="2"/>
      <c r="W1152" s="2"/>
      <c r="X1152" s="2"/>
    </row>
    <row r="1153" spans="1:24" ht="12.75" customHeight="1" x14ac:dyDescent="0.2">
      <c r="A1153" s="3"/>
      <c r="B1153" s="3"/>
      <c r="C1153" s="3"/>
      <c r="D1153" s="4"/>
      <c r="E1153" s="3"/>
      <c r="F1153" s="31"/>
      <c r="G1153" s="31"/>
      <c r="H1153" s="31"/>
      <c r="I1153" s="31"/>
      <c r="J1153" s="30"/>
      <c r="K1153" s="2"/>
      <c r="L1153" s="2"/>
      <c r="M1153" s="2"/>
      <c r="N1153" s="2"/>
      <c r="O1153" s="2"/>
      <c r="P1153" s="2"/>
      <c r="Q1153" s="2"/>
      <c r="R1153" s="2"/>
      <c r="S1153" s="2"/>
      <c r="T1153" s="2"/>
      <c r="U1153" s="2"/>
      <c r="V1153" s="2"/>
      <c r="W1153" s="2"/>
      <c r="X1153" s="2"/>
    </row>
    <row r="1154" spans="1:24" ht="12.75" customHeight="1" x14ac:dyDescent="0.2">
      <c r="A1154" s="3"/>
      <c r="B1154" s="3"/>
      <c r="C1154" s="3"/>
      <c r="D1154" s="4"/>
      <c r="E1154" s="3"/>
      <c r="F1154" s="31"/>
      <c r="G1154" s="31"/>
      <c r="H1154" s="31"/>
      <c r="I1154" s="31"/>
      <c r="J1154" s="30"/>
      <c r="K1154" s="2"/>
      <c r="L1154" s="2"/>
      <c r="M1154" s="2"/>
      <c r="N1154" s="2"/>
      <c r="O1154" s="2"/>
      <c r="P1154" s="2"/>
      <c r="Q1154" s="2"/>
      <c r="R1154" s="2"/>
      <c r="S1154" s="2"/>
      <c r="T1154" s="2"/>
      <c r="U1154" s="2"/>
      <c r="V1154" s="2"/>
      <c r="W1154" s="2"/>
      <c r="X1154" s="2"/>
    </row>
    <row r="1155" spans="1:24" ht="12.75" customHeight="1" x14ac:dyDescent="0.2">
      <c r="A1155" s="3"/>
      <c r="B1155" s="3"/>
      <c r="C1155" s="3"/>
      <c r="D1155" s="4"/>
      <c r="E1155" s="3"/>
      <c r="F1155" s="31"/>
      <c r="G1155" s="31"/>
      <c r="H1155" s="31"/>
      <c r="I1155" s="31"/>
      <c r="J1155" s="30"/>
      <c r="K1155" s="2"/>
      <c r="L1155" s="2"/>
      <c r="M1155" s="2"/>
      <c r="N1155" s="2"/>
      <c r="O1155" s="2"/>
      <c r="P1155" s="2"/>
      <c r="Q1155" s="2"/>
      <c r="R1155" s="2"/>
      <c r="S1155" s="2"/>
      <c r="T1155" s="2"/>
      <c r="U1155" s="2"/>
      <c r="V1155" s="2"/>
      <c r="W1155" s="2"/>
      <c r="X1155" s="2"/>
    </row>
    <row r="1156" spans="1:24" ht="12.75" customHeight="1" x14ac:dyDescent="0.2">
      <c r="A1156" s="3"/>
      <c r="B1156" s="3"/>
      <c r="C1156" s="3"/>
      <c r="D1156" s="4"/>
      <c r="E1156" s="3"/>
      <c r="F1156" s="31"/>
      <c r="G1156" s="31"/>
      <c r="H1156" s="31"/>
      <c r="I1156" s="31"/>
      <c r="J1156" s="30"/>
      <c r="K1156" s="2"/>
      <c r="L1156" s="2"/>
      <c r="M1156" s="2"/>
      <c r="N1156" s="2"/>
      <c r="O1156" s="2"/>
      <c r="P1156" s="2"/>
      <c r="Q1156" s="2"/>
      <c r="R1156" s="2"/>
      <c r="S1156" s="2"/>
      <c r="T1156" s="2"/>
      <c r="U1156" s="2"/>
      <c r="V1156" s="2"/>
      <c r="W1156" s="2"/>
      <c r="X1156" s="2"/>
    </row>
    <row r="1157" spans="1:24" ht="12.75" customHeight="1" x14ac:dyDescent="0.2">
      <c r="A1157" s="3"/>
      <c r="B1157" s="3"/>
      <c r="C1157" s="3"/>
      <c r="D1157" s="4"/>
      <c r="E1157" s="3"/>
      <c r="F1157" s="31"/>
      <c r="G1157" s="31"/>
      <c r="H1157" s="31"/>
      <c r="I1157" s="31"/>
      <c r="J1157" s="30"/>
      <c r="K1157" s="2"/>
      <c r="L1157" s="2"/>
      <c r="M1157" s="2"/>
      <c r="N1157" s="2"/>
      <c r="O1157" s="2"/>
      <c r="P1157" s="2"/>
      <c r="Q1157" s="2"/>
      <c r="R1157" s="2"/>
      <c r="S1157" s="2"/>
      <c r="T1157" s="2"/>
      <c r="U1157" s="2"/>
      <c r="V1157" s="2"/>
      <c r="W1157" s="2"/>
      <c r="X1157" s="2"/>
    </row>
    <row r="1158" spans="1:24" ht="12.75" customHeight="1" x14ac:dyDescent="0.2">
      <c r="A1158" s="3"/>
      <c r="B1158" s="3"/>
      <c r="C1158" s="3"/>
      <c r="D1158" s="4"/>
      <c r="E1158" s="3"/>
      <c r="F1158" s="31"/>
      <c r="G1158" s="31"/>
      <c r="H1158" s="31"/>
      <c r="I1158" s="31"/>
      <c r="J1158" s="30"/>
      <c r="K1158" s="2"/>
      <c r="L1158" s="2"/>
      <c r="M1158" s="2"/>
      <c r="N1158" s="2"/>
      <c r="O1158" s="2"/>
      <c r="P1158" s="2"/>
      <c r="Q1158" s="2"/>
      <c r="R1158" s="2"/>
      <c r="S1158" s="2"/>
      <c r="T1158" s="2"/>
      <c r="U1158" s="2"/>
      <c r="V1158" s="2"/>
      <c r="W1158" s="2"/>
      <c r="X1158" s="2"/>
    </row>
    <row r="1159" spans="1:24" ht="12.75" customHeight="1" x14ac:dyDescent="0.2">
      <c r="A1159" s="3"/>
      <c r="B1159" s="3"/>
      <c r="C1159" s="3"/>
      <c r="D1159" s="4"/>
      <c r="E1159" s="3"/>
      <c r="F1159" s="31"/>
      <c r="G1159" s="31"/>
      <c r="H1159" s="31"/>
      <c r="I1159" s="31"/>
      <c r="J1159" s="30"/>
      <c r="K1159" s="2"/>
      <c r="L1159" s="2"/>
      <c r="M1159" s="2"/>
      <c r="N1159" s="2"/>
      <c r="O1159" s="2"/>
      <c r="P1159" s="2"/>
      <c r="Q1159" s="2"/>
      <c r="R1159" s="2"/>
      <c r="S1159" s="2"/>
      <c r="T1159" s="2"/>
      <c r="U1159" s="2"/>
      <c r="V1159" s="2"/>
      <c r="W1159" s="2"/>
      <c r="X1159" s="2"/>
    </row>
    <row r="1160" spans="1:24" ht="12.75" customHeight="1" x14ac:dyDescent="0.2">
      <c r="A1160" s="3"/>
      <c r="B1160" s="3"/>
      <c r="C1160" s="3"/>
      <c r="D1160" s="4"/>
      <c r="E1160" s="3"/>
      <c r="F1160" s="31"/>
      <c r="G1160" s="31"/>
      <c r="H1160" s="31"/>
      <c r="I1160" s="31"/>
      <c r="J1160" s="30"/>
      <c r="K1160" s="2"/>
      <c r="L1160" s="2"/>
      <c r="M1160" s="2"/>
      <c r="N1160" s="2"/>
      <c r="O1160" s="2"/>
      <c r="P1160" s="2"/>
      <c r="Q1160" s="2"/>
      <c r="R1160" s="2"/>
      <c r="S1160" s="2"/>
      <c r="T1160" s="2"/>
      <c r="U1160" s="2"/>
      <c r="V1160" s="2"/>
      <c r="W1160" s="2"/>
      <c r="X1160" s="2"/>
    </row>
    <row r="1161" spans="1:24" ht="12.75" customHeight="1" x14ac:dyDescent="0.2">
      <c r="A1161" s="3"/>
      <c r="B1161" s="3"/>
      <c r="C1161" s="3"/>
      <c r="D1161" s="4"/>
      <c r="E1161" s="3"/>
      <c r="F1161" s="31"/>
      <c r="G1161" s="31"/>
      <c r="H1161" s="31"/>
      <c r="I1161" s="31"/>
      <c r="J1161" s="30"/>
      <c r="K1161" s="2"/>
      <c r="L1161" s="2"/>
      <c r="M1161" s="2"/>
      <c r="N1161" s="2"/>
      <c r="O1161" s="2"/>
      <c r="P1161" s="2"/>
      <c r="Q1161" s="2"/>
      <c r="R1161" s="2"/>
      <c r="S1161" s="2"/>
      <c r="T1161" s="2"/>
      <c r="U1161" s="2"/>
      <c r="V1161" s="2"/>
      <c r="W1161" s="2"/>
      <c r="X1161" s="2"/>
    </row>
    <row r="1162" spans="1:24" ht="12.75" customHeight="1" x14ac:dyDescent="0.2">
      <c r="A1162" s="3"/>
      <c r="B1162" s="3"/>
      <c r="C1162" s="3"/>
      <c r="D1162" s="4"/>
      <c r="E1162" s="3"/>
      <c r="F1162" s="31"/>
      <c r="G1162" s="31"/>
      <c r="H1162" s="31"/>
      <c r="I1162" s="31"/>
      <c r="J1162" s="30"/>
      <c r="K1162" s="2"/>
      <c r="L1162" s="2"/>
      <c r="M1162" s="2"/>
      <c r="N1162" s="2"/>
      <c r="O1162" s="2"/>
      <c r="P1162" s="2"/>
      <c r="Q1162" s="2"/>
      <c r="R1162" s="2"/>
      <c r="S1162" s="2"/>
      <c r="T1162" s="2"/>
      <c r="U1162" s="2"/>
      <c r="V1162" s="2"/>
      <c r="W1162" s="2"/>
      <c r="X1162" s="2"/>
    </row>
    <row r="1163" spans="1:24" ht="12.75" customHeight="1" x14ac:dyDescent="0.2">
      <c r="A1163" s="3"/>
      <c r="B1163" s="3"/>
      <c r="C1163" s="3"/>
      <c r="D1163" s="4"/>
      <c r="E1163" s="3"/>
      <c r="F1163" s="31"/>
      <c r="G1163" s="31"/>
      <c r="H1163" s="31"/>
      <c r="I1163" s="31"/>
      <c r="J1163" s="30"/>
      <c r="K1163" s="2"/>
      <c r="L1163" s="2"/>
      <c r="M1163" s="2"/>
      <c r="N1163" s="2"/>
      <c r="O1163" s="2"/>
      <c r="P1163" s="2"/>
      <c r="Q1163" s="2"/>
      <c r="R1163" s="2"/>
      <c r="S1163" s="2"/>
      <c r="T1163" s="2"/>
      <c r="U1163" s="2"/>
      <c r="V1163" s="2"/>
      <c r="W1163" s="2"/>
      <c r="X1163" s="2"/>
    </row>
    <row r="1164" spans="1:24" ht="12.75" customHeight="1" x14ac:dyDescent="0.2">
      <c r="A1164" s="3"/>
      <c r="B1164" s="3"/>
      <c r="C1164" s="3"/>
      <c r="D1164" s="4"/>
      <c r="E1164" s="3"/>
      <c r="F1164" s="31"/>
      <c r="G1164" s="31"/>
      <c r="H1164" s="31"/>
      <c r="I1164" s="31"/>
      <c r="J1164" s="30"/>
      <c r="K1164" s="2"/>
      <c r="L1164" s="2"/>
      <c r="M1164" s="2"/>
      <c r="N1164" s="2"/>
      <c r="O1164" s="2"/>
      <c r="P1164" s="2"/>
      <c r="Q1164" s="2"/>
      <c r="R1164" s="2"/>
      <c r="S1164" s="2"/>
      <c r="T1164" s="2"/>
      <c r="U1164" s="2"/>
      <c r="V1164" s="2"/>
      <c r="W1164" s="2"/>
      <c r="X1164" s="2"/>
    </row>
    <row r="1165" spans="1:24" ht="12.75" customHeight="1" x14ac:dyDescent="0.2">
      <c r="A1165" s="3"/>
      <c r="B1165" s="3"/>
      <c r="C1165" s="3"/>
      <c r="D1165" s="4"/>
      <c r="E1165" s="3"/>
      <c r="F1165" s="31"/>
      <c r="G1165" s="31"/>
      <c r="H1165" s="31"/>
      <c r="I1165" s="31"/>
      <c r="J1165" s="30"/>
      <c r="K1165" s="2"/>
      <c r="L1165" s="2"/>
      <c r="M1165" s="2"/>
      <c r="N1165" s="2"/>
      <c r="O1165" s="2"/>
      <c r="P1165" s="2"/>
      <c r="Q1165" s="2"/>
      <c r="R1165" s="2"/>
      <c r="S1165" s="2"/>
      <c r="T1165" s="2"/>
      <c r="U1165" s="2"/>
      <c r="V1165" s="2"/>
      <c r="W1165" s="2"/>
      <c r="X1165" s="2"/>
    </row>
    <row r="1166" spans="1:24" ht="12.75" customHeight="1" x14ac:dyDescent="0.2">
      <c r="A1166" s="3"/>
      <c r="B1166" s="3"/>
      <c r="C1166" s="3"/>
      <c r="D1166" s="4"/>
      <c r="E1166" s="3"/>
      <c r="F1166" s="31"/>
      <c r="G1166" s="31"/>
      <c r="H1166" s="31"/>
      <c r="I1166" s="31"/>
      <c r="J1166" s="30"/>
      <c r="K1166" s="2"/>
      <c r="L1166" s="2"/>
      <c r="M1166" s="2"/>
      <c r="N1166" s="2"/>
      <c r="O1166" s="2"/>
      <c r="P1166" s="2"/>
      <c r="Q1166" s="2"/>
      <c r="R1166" s="2"/>
      <c r="S1166" s="2"/>
      <c r="T1166" s="2"/>
      <c r="U1166" s="2"/>
      <c r="V1166" s="2"/>
      <c r="W1166" s="2"/>
      <c r="X1166" s="2"/>
    </row>
    <row r="1167" spans="1:24" ht="12.75" customHeight="1" x14ac:dyDescent="0.2">
      <c r="A1167" s="3"/>
      <c r="B1167" s="3"/>
      <c r="C1167" s="3"/>
      <c r="D1167" s="4"/>
      <c r="E1167" s="3"/>
      <c r="F1167" s="31"/>
      <c r="G1167" s="31"/>
      <c r="H1167" s="31"/>
      <c r="I1167" s="31"/>
      <c r="J1167" s="30"/>
      <c r="K1167" s="2"/>
      <c r="L1167" s="2"/>
      <c r="M1167" s="2"/>
      <c r="N1167" s="2"/>
      <c r="O1167" s="2"/>
      <c r="P1167" s="2"/>
      <c r="Q1167" s="2"/>
      <c r="R1167" s="2"/>
      <c r="S1167" s="2"/>
      <c r="T1167" s="2"/>
      <c r="U1167" s="2"/>
      <c r="V1167" s="2"/>
      <c r="W1167" s="2"/>
      <c r="X1167" s="2"/>
    </row>
    <row r="1168" spans="1:24" ht="12.75" customHeight="1" x14ac:dyDescent="0.2">
      <c r="A1168" s="3"/>
      <c r="B1168" s="3"/>
      <c r="C1168" s="3"/>
      <c r="D1168" s="4"/>
      <c r="E1168" s="3"/>
      <c r="F1168" s="31"/>
      <c r="G1168" s="31"/>
      <c r="H1168" s="31"/>
      <c r="I1168" s="31"/>
      <c r="J1168" s="30"/>
      <c r="K1168" s="2"/>
      <c r="L1168" s="2"/>
      <c r="M1168" s="2"/>
      <c r="N1168" s="2"/>
      <c r="O1168" s="2"/>
      <c r="P1168" s="2"/>
      <c r="Q1168" s="2"/>
      <c r="R1168" s="2"/>
      <c r="S1168" s="2"/>
      <c r="T1168" s="2"/>
      <c r="U1168" s="2"/>
      <c r="V1168" s="2"/>
      <c r="W1168" s="2"/>
      <c r="X1168" s="2"/>
    </row>
    <row r="1169" spans="1:24" ht="12.75" customHeight="1" x14ac:dyDescent="0.2">
      <c r="A1169" s="3"/>
      <c r="B1169" s="3"/>
      <c r="C1169" s="3"/>
      <c r="D1169" s="4"/>
      <c r="E1169" s="3"/>
      <c r="F1169" s="31"/>
      <c r="G1169" s="31"/>
      <c r="H1169" s="31"/>
      <c r="I1169" s="31"/>
      <c r="J1169" s="30"/>
      <c r="K1169" s="2"/>
      <c r="L1169" s="2"/>
      <c r="M1169" s="2"/>
      <c r="N1169" s="2"/>
      <c r="O1169" s="2"/>
      <c r="P1169" s="2"/>
      <c r="Q1169" s="2"/>
      <c r="R1169" s="2"/>
      <c r="S1169" s="2"/>
      <c r="T1169" s="2"/>
      <c r="U1169" s="2"/>
      <c r="V1169" s="2"/>
      <c r="W1169" s="2"/>
      <c r="X1169" s="2"/>
    </row>
    <row r="1170" spans="1:24" ht="12.75" customHeight="1" x14ac:dyDescent="0.2">
      <c r="A1170" s="3"/>
      <c r="B1170" s="3"/>
      <c r="C1170" s="3"/>
      <c r="D1170" s="4"/>
      <c r="E1170" s="3"/>
      <c r="F1170" s="31"/>
      <c r="G1170" s="31"/>
      <c r="H1170" s="31"/>
      <c r="I1170" s="31"/>
      <c r="J1170" s="30"/>
      <c r="K1170" s="2"/>
      <c r="L1170" s="2"/>
      <c r="M1170" s="2"/>
      <c r="N1170" s="2"/>
      <c r="O1170" s="2"/>
      <c r="P1170" s="2"/>
      <c r="Q1170" s="2"/>
      <c r="R1170" s="2"/>
      <c r="S1170" s="2"/>
      <c r="T1170" s="2"/>
      <c r="U1170" s="2"/>
      <c r="V1170" s="2"/>
      <c r="W1170" s="2"/>
      <c r="X1170" s="2"/>
    </row>
    <row r="1171" spans="1:24" ht="12.75" customHeight="1" x14ac:dyDescent="0.2">
      <c r="A1171" s="3"/>
      <c r="B1171" s="3"/>
      <c r="C1171" s="3"/>
      <c r="D1171" s="4"/>
      <c r="E1171" s="3"/>
      <c r="F1171" s="31"/>
      <c r="G1171" s="31"/>
      <c r="H1171" s="31"/>
      <c r="I1171" s="31"/>
      <c r="J1171" s="30"/>
      <c r="K1171" s="2"/>
      <c r="L1171" s="2"/>
      <c r="M1171" s="2"/>
      <c r="N1171" s="2"/>
      <c r="O1171" s="2"/>
      <c r="P1171" s="2"/>
      <c r="Q1171" s="2"/>
      <c r="R1171" s="2"/>
      <c r="S1171" s="2"/>
      <c r="T1171" s="2"/>
      <c r="U1171" s="2"/>
      <c r="V1171" s="2"/>
      <c r="W1171" s="2"/>
      <c r="X1171" s="2"/>
    </row>
    <row r="1172" spans="1:24" ht="12.75" customHeight="1" x14ac:dyDescent="0.2">
      <c r="A1172" s="3"/>
      <c r="B1172" s="3"/>
      <c r="C1172" s="3"/>
      <c r="D1172" s="4"/>
      <c r="E1172" s="3"/>
      <c r="F1172" s="31"/>
      <c r="G1172" s="31"/>
      <c r="H1172" s="31"/>
      <c r="I1172" s="31"/>
      <c r="J1172" s="30"/>
      <c r="K1172" s="2"/>
      <c r="L1172" s="2"/>
      <c r="M1172" s="2"/>
      <c r="N1172" s="2"/>
      <c r="O1172" s="2"/>
      <c r="P1172" s="2"/>
      <c r="Q1172" s="2"/>
      <c r="R1172" s="2"/>
      <c r="S1172" s="2"/>
      <c r="T1172" s="2"/>
      <c r="U1172" s="2"/>
      <c r="V1172" s="2"/>
      <c r="W1172" s="2"/>
      <c r="X1172" s="2"/>
    </row>
    <row r="1173" spans="1:24" ht="12.75" customHeight="1" x14ac:dyDescent="0.2">
      <c r="A1173" s="3"/>
      <c r="B1173" s="3"/>
      <c r="C1173" s="3"/>
      <c r="D1173" s="4"/>
      <c r="E1173" s="3"/>
      <c r="F1173" s="31"/>
      <c r="G1173" s="31"/>
      <c r="H1173" s="31"/>
      <c r="I1173" s="31"/>
      <c r="J1173" s="30"/>
      <c r="K1173" s="2"/>
      <c r="L1173" s="2"/>
      <c r="M1173" s="2"/>
      <c r="N1173" s="2"/>
      <c r="O1173" s="2"/>
      <c r="P1173" s="2"/>
      <c r="Q1173" s="2"/>
      <c r="R1173" s="2"/>
      <c r="S1173" s="2"/>
      <c r="T1173" s="2"/>
      <c r="U1173" s="2"/>
      <c r="V1173" s="2"/>
      <c r="W1173" s="2"/>
      <c r="X1173" s="2"/>
    </row>
    <row r="1174" spans="1:24" ht="12.75" customHeight="1" x14ac:dyDescent="0.2">
      <c r="A1174" s="3"/>
      <c r="B1174" s="3"/>
      <c r="C1174" s="3"/>
      <c r="D1174" s="4"/>
      <c r="E1174" s="3"/>
      <c r="F1174" s="31"/>
      <c r="G1174" s="31"/>
      <c r="H1174" s="31"/>
      <c r="I1174" s="31"/>
      <c r="J1174" s="30"/>
      <c r="K1174" s="2"/>
      <c r="L1174" s="2"/>
      <c r="M1174" s="2"/>
      <c r="N1174" s="2"/>
      <c r="O1174" s="2"/>
      <c r="P1174" s="2"/>
      <c r="Q1174" s="2"/>
      <c r="R1174" s="2"/>
      <c r="S1174" s="2"/>
      <c r="T1174" s="2"/>
      <c r="U1174" s="2"/>
      <c r="V1174" s="2"/>
      <c r="W1174" s="2"/>
      <c r="X1174" s="2"/>
    </row>
    <row r="1175" spans="1:24" ht="12.75" customHeight="1" x14ac:dyDescent="0.2">
      <c r="A1175" s="3"/>
      <c r="B1175" s="3"/>
      <c r="C1175" s="3"/>
      <c r="D1175" s="4"/>
      <c r="E1175" s="3"/>
      <c r="F1175" s="31"/>
      <c r="G1175" s="31"/>
      <c r="H1175" s="31"/>
      <c r="I1175" s="31"/>
      <c r="J1175" s="30"/>
      <c r="K1175" s="2"/>
      <c r="L1175" s="2"/>
      <c r="M1175" s="2"/>
      <c r="N1175" s="2"/>
      <c r="O1175" s="2"/>
      <c r="P1175" s="2"/>
      <c r="Q1175" s="2"/>
      <c r="R1175" s="2"/>
      <c r="S1175" s="2"/>
      <c r="T1175" s="2"/>
      <c r="U1175" s="2"/>
      <c r="V1175" s="2"/>
      <c r="W1175" s="2"/>
      <c r="X1175" s="2"/>
    </row>
    <row r="1176" spans="1:24" ht="12.75" customHeight="1" x14ac:dyDescent="0.2">
      <c r="A1176" s="3"/>
      <c r="B1176" s="3"/>
      <c r="C1176" s="3"/>
      <c r="D1176" s="4"/>
      <c r="E1176" s="3"/>
      <c r="F1176" s="31"/>
      <c r="G1176" s="31"/>
      <c r="H1176" s="31"/>
      <c r="I1176" s="31"/>
      <c r="J1176" s="30"/>
      <c r="K1176" s="2"/>
      <c r="L1176" s="2"/>
      <c r="M1176" s="2"/>
      <c r="N1176" s="2"/>
      <c r="O1176" s="2"/>
      <c r="P1176" s="2"/>
      <c r="Q1176" s="2"/>
      <c r="R1176" s="2"/>
      <c r="S1176" s="2"/>
      <c r="T1176" s="2"/>
      <c r="U1176" s="2"/>
      <c r="V1176" s="2"/>
      <c r="W1176" s="2"/>
      <c r="X1176" s="2"/>
    </row>
    <row r="1177" spans="1:24" ht="12.75" customHeight="1" x14ac:dyDescent="0.2">
      <c r="A1177" s="3"/>
      <c r="B1177" s="3"/>
      <c r="C1177" s="3"/>
      <c r="D1177" s="4"/>
      <c r="E1177" s="3"/>
      <c r="F1177" s="31"/>
      <c r="G1177" s="31"/>
      <c r="H1177" s="31"/>
      <c r="I1177" s="31"/>
      <c r="J1177" s="30"/>
      <c r="K1177" s="2"/>
      <c r="L1177" s="2"/>
      <c r="M1177" s="2"/>
      <c r="N1177" s="2"/>
      <c r="O1177" s="2"/>
      <c r="P1177" s="2"/>
      <c r="Q1177" s="2"/>
      <c r="R1177" s="2"/>
      <c r="S1177" s="2"/>
      <c r="T1177" s="2"/>
      <c r="U1177" s="2"/>
      <c r="V1177" s="2"/>
      <c r="W1177" s="2"/>
      <c r="X1177" s="2"/>
    </row>
    <row r="1178" spans="1:24" ht="12.75" customHeight="1" x14ac:dyDescent="0.2">
      <c r="A1178" s="3"/>
      <c r="B1178" s="3"/>
      <c r="C1178" s="3"/>
      <c r="D1178" s="4"/>
      <c r="E1178" s="3"/>
      <c r="F1178" s="31"/>
      <c r="G1178" s="31"/>
      <c r="H1178" s="31"/>
      <c r="I1178" s="31"/>
      <c r="J1178" s="30"/>
      <c r="K1178" s="2"/>
      <c r="L1178" s="2"/>
      <c r="M1178" s="2"/>
      <c r="N1178" s="2"/>
      <c r="O1178" s="2"/>
      <c r="P1178" s="2"/>
      <c r="Q1178" s="2"/>
      <c r="R1178" s="2"/>
      <c r="S1178" s="2"/>
      <c r="T1178" s="2"/>
      <c r="U1178" s="2"/>
      <c r="V1178" s="2"/>
      <c r="W1178" s="2"/>
      <c r="X1178" s="2"/>
    </row>
    <row r="1179" spans="1:24" ht="12.75" customHeight="1" x14ac:dyDescent="0.2">
      <c r="A1179" s="3"/>
      <c r="B1179" s="3"/>
      <c r="C1179" s="3"/>
      <c r="D1179" s="4"/>
      <c r="E1179" s="3"/>
      <c r="F1179" s="31"/>
      <c r="G1179" s="31"/>
      <c r="H1179" s="31"/>
      <c r="I1179" s="31"/>
      <c r="J1179" s="30"/>
      <c r="K1179" s="2"/>
      <c r="L1179" s="2"/>
      <c r="M1179" s="2"/>
      <c r="N1179" s="2"/>
      <c r="O1179" s="2"/>
      <c r="P1179" s="2"/>
      <c r="Q1179" s="2"/>
      <c r="R1179" s="2"/>
      <c r="S1179" s="2"/>
      <c r="T1179" s="2"/>
      <c r="U1179" s="2"/>
      <c r="V1179" s="2"/>
      <c r="W1179" s="2"/>
      <c r="X1179" s="2"/>
    </row>
    <row r="1180" spans="1:24" ht="12.75" customHeight="1" x14ac:dyDescent="0.2">
      <c r="A1180" s="3"/>
      <c r="B1180" s="3"/>
      <c r="C1180" s="3"/>
      <c r="D1180" s="4"/>
      <c r="E1180" s="3"/>
      <c r="F1180" s="31"/>
      <c r="G1180" s="31"/>
      <c r="H1180" s="31"/>
      <c r="I1180" s="31"/>
      <c r="J1180" s="30"/>
      <c r="K1180" s="2"/>
      <c r="L1180" s="2"/>
      <c r="M1180" s="2"/>
      <c r="N1180" s="2"/>
      <c r="O1180" s="2"/>
      <c r="P1180" s="2"/>
      <c r="Q1180" s="2"/>
      <c r="R1180" s="2"/>
      <c r="S1180" s="2"/>
      <c r="T1180" s="2"/>
      <c r="U1180" s="2"/>
      <c r="V1180" s="2"/>
      <c r="W1180" s="2"/>
      <c r="X1180" s="2"/>
    </row>
    <row r="1181" spans="1:24" ht="12.75" customHeight="1" x14ac:dyDescent="0.2">
      <c r="A1181" s="3"/>
      <c r="B1181" s="3"/>
      <c r="C1181" s="3"/>
      <c r="D1181" s="4"/>
      <c r="E1181" s="3"/>
      <c r="F1181" s="31"/>
      <c r="G1181" s="31"/>
      <c r="H1181" s="31"/>
      <c r="I1181" s="31"/>
      <c r="J1181" s="30"/>
      <c r="K1181" s="2"/>
      <c r="L1181" s="2"/>
      <c r="M1181" s="2"/>
      <c r="N1181" s="2"/>
      <c r="O1181" s="2"/>
      <c r="P1181" s="2"/>
      <c r="Q1181" s="2"/>
      <c r="R1181" s="2"/>
      <c r="S1181" s="2"/>
      <c r="T1181" s="2"/>
      <c r="U1181" s="2"/>
      <c r="V1181" s="2"/>
      <c r="W1181" s="2"/>
      <c r="X1181" s="2"/>
    </row>
    <row r="1182" spans="1:24" ht="12.75" customHeight="1" x14ac:dyDescent="0.2">
      <c r="A1182" s="3"/>
      <c r="B1182" s="3"/>
      <c r="C1182" s="3"/>
      <c r="D1182" s="4"/>
      <c r="E1182" s="3"/>
      <c r="F1182" s="31"/>
      <c r="G1182" s="31"/>
      <c r="H1182" s="31"/>
      <c r="I1182" s="31"/>
      <c r="J1182" s="30"/>
      <c r="K1182" s="2"/>
      <c r="L1182" s="2"/>
      <c r="M1182" s="2"/>
      <c r="N1182" s="2"/>
      <c r="O1182" s="2"/>
      <c r="P1182" s="2"/>
      <c r="Q1182" s="2"/>
      <c r="R1182" s="2"/>
      <c r="S1182" s="2"/>
      <c r="T1182" s="2"/>
      <c r="U1182" s="2"/>
      <c r="V1182" s="2"/>
      <c r="W1182" s="2"/>
      <c r="X1182" s="2"/>
    </row>
    <row r="1183" spans="1:24" ht="12.75" customHeight="1" x14ac:dyDescent="0.2">
      <c r="A1183" s="3"/>
      <c r="B1183" s="3"/>
      <c r="C1183" s="3"/>
      <c r="D1183" s="4"/>
      <c r="E1183" s="3"/>
      <c r="F1183" s="31"/>
      <c r="G1183" s="31"/>
      <c r="H1183" s="31"/>
      <c r="I1183" s="31"/>
      <c r="J1183" s="30"/>
      <c r="K1183" s="2"/>
      <c r="L1183" s="2"/>
      <c r="M1183" s="2"/>
      <c r="N1183" s="2"/>
      <c r="O1183" s="2"/>
      <c r="P1183" s="2"/>
      <c r="Q1183" s="2"/>
      <c r="R1183" s="2"/>
      <c r="S1183" s="2"/>
      <c r="T1183" s="2"/>
      <c r="U1183" s="2"/>
      <c r="V1183" s="2"/>
      <c r="W1183" s="2"/>
      <c r="X1183" s="2"/>
    </row>
    <row r="1184" spans="1:24" ht="12.75" customHeight="1" x14ac:dyDescent="0.2">
      <c r="A1184" s="3"/>
      <c r="B1184" s="3"/>
      <c r="C1184" s="3"/>
      <c r="D1184" s="4"/>
      <c r="E1184" s="3"/>
      <c r="F1184" s="31"/>
      <c r="G1184" s="31"/>
      <c r="H1184" s="31"/>
      <c r="I1184" s="31"/>
      <c r="J1184" s="30"/>
      <c r="K1184" s="2"/>
      <c r="L1184" s="2"/>
      <c r="M1184" s="2"/>
      <c r="N1184" s="2"/>
      <c r="O1184" s="2"/>
      <c r="P1184" s="2"/>
      <c r="Q1184" s="2"/>
      <c r="R1184" s="2"/>
      <c r="S1184" s="2"/>
      <c r="T1184" s="2"/>
      <c r="U1184" s="2"/>
      <c r="V1184" s="2"/>
      <c r="W1184" s="2"/>
      <c r="X1184" s="2"/>
    </row>
    <row r="1185" spans="1:24" ht="12.75" customHeight="1" x14ac:dyDescent="0.2">
      <c r="A1185" s="3"/>
      <c r="B1185" s="3"/>
      <c r="C1185" s="3"/>
      <c r="D1185" s="4"/>
      <c r="E1185" s="3"/>
      <c r="F1185" s="31"/>
      <c r="G1185" s="31"/>
      <c r="H1185" s="31"/>
      <c r="I1185" s="31"/>
      <c r="J1185" s="30"/>
      <c r="K1185" s="2"/>
      <c r="L1185" s="2"/>
      <c r="M1185" s="2"/>
      <c r="N1185" s="2"/>
      <c r="O1185" s="2"/>
      <c r="P1185" s="2"/>
      <c r="Q1185" s="2"/>
      <c r="R1185" s="2"/>
      <c r="S1185" s="2"/>
      <c r="T1185" s="2"/>
      <c r="U1185" s="2"/>
      <c r="V1185" s="2"/>
      <c r="W1185" s="2"/>
      <c r="X1185" s="2"/>
    </row>
    <row r="1186" spans="1:24" ht="12.75" customHeight="1" x14ac:dyDescent="0.2">
      <c r="A1186" s="3"/>
      <c r="B1186" s="3"/>
      <c r="C1186" s="3"/>
      <c r="D1186" s="4"/>
      <c r="E1186" s="3"/>
      <c r="F1186" s="31"/>
      <c r="G1186" s="31"/>
      <c r="H1186" s="31"/>
      <c r="I1186" s="31"/>
      <c r="J1186" s="30"/>
      <c r="K1186" s="2"/>
      <c r="L1186" s="2"/>
      <c r="M1186" s="2"/>
      <c r="N1186" s="2"/>
      <c r="O1186" s="2"/>
      <c r="P1186" s="2"/>
      <c r="Q1186" s="2"/>
      <c r="R1186" s="2"/>
      <c r="S1186" s="2"/>
      <c r="T1186" s="2"/>
      <c r="U1186" s="2"/>
      <c r="V1186" s="2"/>
      <c r="W1186" s="2"/>
      <c r="X1186" s="2"/>
    </row>
    <row r="1187" spans="1:24" ht="12.75" customHeight="1" x14ac:dyDescent="0.2">
      <c r="A1187" s="3"/>
      <c r="B1187" s="3"/>
      <c r="C1187" s="3"/>
      <c r="D1187" s="4"/>
      <c r="E1187" s="3"/>
      <c r="F1187" s="31"/>
      <c r="G1187" s="31"/>
      <c r="H1187" s="31"/>
      <c r="I1187" s="31"/>
      <c r="J1187" s="30"/>
      <c r="K1187" s="2"/>
      <c r="L1187" s="2"/>
      <c r="M1187" s="2"/>
      <c r="N1187" s="2"/>
      <c r="O1187" s="2"/>
      <c r="P1187" s="2"/>
      <c r="Q1187" s="2"/>
      <c r="R1187" s="2"/>
      <c r="S1187" s="2"/>
      <c r="T1187" s="2"/>
      <c r="U1187" s="2"/>
      <c r="V1187" s="2"/>
      <c r="W1187" s="2"/>
      <c r="X1187" s="2"/>
    </row>
    <row r="1188" spans="1:24" ht="12.75" customHeight="1" x14ac:dyDescent="0.2">
      <c r="A1188" s="3"/>
      <c r="B1188" s="3"/>
      <c r="C1188" s="3"/>
      <c r="D1188" s="4"/>
      <c r="E1188" s="3"/>
      <c r="F1188" s="31"/>
      <c r="G1188" s="31"/>
      <c r="H1188" s="31"/>
      <c r="I1188" s="31"/>
      <c r="J1188" s="30"/>
      <c r="K1188" s="2"/>
      <c r="L1188" s="2"/>
      <c r="M1188" s="2"/>
      <c r="N1188" s="2"/>
      <c r="O1188" s="2"/>
      <c r="P1188" s="2"/>
      <c r="Q1188" s="2"/>
      <c r="R1188" s="2"/>
      <c r="S1188" s="2"/>
      <c r="T1188" s="2"/>
      <c r="U1188" s="2"/>
      <c r="V1188" s="2"/>
      <c r="W1188" s="2"/>
      <c r="X1188" s="2"/>
    </row>
    <row r="1189" spans="1:24" ht="12.75" customHeight="1" x14ac:dyDescent="0.2">
      <c r="A1189" s="3"/>
      <c r="B1189" s="3"/>
      <c r="C1189" s="3"/>
      <c r="D1189" s="4"/>
      <c r="E1189" s="3"/>
      <c r="F1189" s="31"/>
      <c r="G1189" s="31"/>
      <c r="H1189" s="31"/>
      <c r="I1189" s="31"/>
      <c r="J1189" s="30"/>
      <c r="K1189" s="2"/>
      <c r="L1189" s="2"/>
      <c r="M1189" s="2"/>
      <c r="N1189" s="2"/>
      <c r="O1189" s="2"/>
      <c r="P1189" s="2"/>
      <c r="Q1189" s="2"/>
      <c r="R1189" s="2"/>
      <c r="S1189" s="2"/>
      <c r="T1189" s="2"/>
      <c r="U1189" s="2"/>
      <c r="V1189" s="2"/>
      <c r="W1189" s="2"/>
      <c r="X1189" s="2"/>
    </row>
    <row r="1190" spans="1:24" ht="12.75" customHeight="1" x14ac:dyDescent="0.2">
      <c r="A1190" s="3"/>
      <c r="B1190" s="3"/>
      <c r="C1190" s="3"/>
      <c r="D1190" s="4"/>
      <c r="E1190" s="3"/>
      <c r="F1190" s="31"/>
      <c r="G1190" s="31"/>
      <c r="H1190" s="31"/>
      <c r="I1190" s="31"/>
      <c r="J1190" s="30"/>
      <c r="K1190" s="2"/>
      <c r="L1190" s="2"/>
      <c r="M1190" s="2"/>
      <c r="N1190" s="2"/>
      <c r="O1190" s="2"/>
      <c r="P1190" s="2"/>
      <c r="Q1190" s="2"/>
      <c r="R1190" s="2"/>
      <c r="S1190" s="2"/>
      <c r="T1190" s="2"/>
      <c r="U1190" s="2"/>
      <c r="V1190" s="2"/>
      <c r="W1190" s="2"/>
      <c r="X1190" s="2"/>
    </row>
    <row r="1191" spans="1:24" ht="12.75" customHeight="1" x14ac:dyDescent="0.2">
      <c r="A1191" s="3"/>
      <c r="B1191" s="3"/>
      <c r="C1191" s="3"/>
      <c r="D1191" s="4"/>
      <c r="E1191" s="3"/>
      <c r="F1191" s="31"/>
      <c r="G1191" s="31"/>
      <c r="H1191" s="31"/>
      <c r="I1191" s="31"/>
      <c r="J1191" s="30"/>
      <c r="K1191" s="2"/>
      <c r="L1191" s="2"/>
      <c r="M1191" s="2"/>
      <c r="N1191" s="2"/>
      <c r="O1191" s="2"/>
      <c r="P1191" s="2"/>
      <c r="Q1191" s="2"/>
      <c r="R1191" s="2"/>
      <c r="S1191" s="2"/>
      <c r="T1191" s="2"/>
      <c r="U1191" s="2"/>
      <c r="V1191" s="2"/>
      <c r="W1191" s="2"/>
      <c r="X1191" s="2"/>
    </row>
    <row r="1192" spans="1:24" ht="12.75" customHeight="1" x14ac:dyDescent="0.2">
      <c r="A1192" s="3"/>
      <c r="B1192" s="3"/>
      <c r="C1192" s="3"/>
      <c r="D1192" s="4"/>
      <c r="E1192" s="3"/>
      <c r="F1192" s="31"/>
      <c r="G1192" s="31"/>
      <c r="H1192" s="31"/>
      <c r="I1192" s="31"/>
      <c r="J1192" s="30"/>
      <c r="K1192" s="2"/>
      <c r="L1192" s="2"/>
      <c r="M1192" s="2"/>
      <c r="N1192" s="2"/>
      <c r="O1192" s="2"/>
      <c r="P1192" s="2"/>
      <c r="Q1192" s="2"/>
      <c r="R1192" s="2"/>
      <c r="S1192" s="2"/>
      <c r="T1192" s="2"/>
      <c r="U1192" s="2"/>
      <c r="V1192" s="2"/>
      <c r="W1192" s="2"/>
      <c r="X1192" s="2"/>
    </row>
    <row r="1193" spans="1:24" ht="12.75" customHeight="1" x14ac:dyDescent="0.2">
      <c r="A1193" s="3"/>
      <c r="B1193" s="3"/>
      <c r="C1193" s="3"/>
      <c r="D1193" s="4"/>
      <c r="E1193" s="3"/>
      <c r="F1193" s="31"/>
      <c r="G1193" s="31"/>
      <c r="H1193" s="31"/>
      <c r="I1193" s="31"/>
      <c r="J1193" s="30"/>
      <c r="K1193" s="2"/>
      <c r="L1193" s="2"/>
      <c r="M1193" s="2"/>
      <c r="N1193" s="2"/>
      <c r="O1193" s="2"/>
      <c r="P1193" s="2"/>
      <c r="Q1193" s="2"/>
      <c r="R1193" s="2"/>
      <c r="S1193" s="2"/>
      <c r="T1193" s="2"/>
      <c r="U1193" s="2"/>
      <c r="V1193" s="2"/>
      <c r="W1193" s="2"/>
      <c r="X1193" s="2"/>
    </row>
    <row r="1194" spans="1:24" ht="12.75" customHeight="1" x14ac:dyDescent="0.2">
      <c r="A1194" s="3"/>
      <c r="B1194" s="3"/>
      <c r="C1194" s="3"/>
      <c r="D1194" s="4"/>
      <c r="E1194" s="3"/>
      <c r="F1194" s="31"/>
      <c r="G1194" s="31"/>
      <c r="H1194" s="31"/>
      <c r="I1194" s="31"/>
      <c r="J1194" s="30"/>
      <c r="K1194" s="2"/>
      <c r="L1194" s="2"/>
      <c r="M1194" s="2"/>
      <c r="N1194" s="2"/>
      <c r="O1194" s="2"/>
      <c r="P1194" s="2"/>
      <c r="Q1194" s="2"/>
      <c r="R1194" s="2"/>
      <c r="S1194" s="2"/>
      <c r="T1194" s="2"/>
      <c r="U1194" s="2"/>
      <c r="V1194" s="2"/>
      <c r="W1194" s="2"/>
      <c r="X1194" s="2"/>
    </row>
    <row r="1195" spans="1:24" ht="12.75" customHeight="1" x14ac:dyDescent="0.2">
      <c r="A1195" s="3"/>
      <c r="B1195" s="3"/>
      <c r="C1195" s="3"/>
      <c r="D1195" s="4"/>
      <c r="E1195" s="3"/>
      <c r="F1195" s="31"/>
      <c r="G1195" s="31"/>
      <c r="H1195" s="31"/>
      <c r="I1195" s="31"/>
      <c r="J1195" s="30"/>
      <c r="K1195" s="2"/>
      <c r="L1195" s="2"/>
      <c r="M1195" s="2"/>
      <c r="N1195" s="2"/>
      <c r="O1195" s="2"/>
      <c r="P1195" s="2"/>
      <c r="Q1195" s="2"/>
      <c r="R1195" s="2"/>
      <c r="S1195" s="2"/>
      <c r="T1195" s="2"/>
      <c r="U1195" s="2"/>
      <c r="V1195" s="2"/>
      <c r="W1195" s="2"/>
      <c r="X1195" s="2"/>
    </row>
    <row r="1196" spans="1:24" ht="12.75" customHeight="1" x14ac:dyDescent="0.2">
      <c r="A1196" s="3"/>
      <c r="B1196" s="3"/>
      <c r="C1196" s="3"/>
      <c r="D1196" s="4"/>
      <c r="E1196" s="3"/>
      <c r="F1196" s="31"/>
      <c r="G1196" s="31"/>
      <c r="H1196" s="31"/>
      <c r="I1196" s="31"/>
      <c r="J1196" s="30"/>
      <c r="K1196" s="2"/>
      <c r="L1196" s="2"/>
      <c r="M1196" s="2"/>
      <c r="N1196" s="2"/>
      <c r="O1196" s="2"/>
      <c r="P1196" s="2"/>
      <c r="Q1196" s="2"/>
      <c r="R1196" s="2"/>
      <c r="S1196" s="2"/>
      <c r="T1196" s="2"/>
      <c r="U1196" s="2"/>
      <c r="V1196" s="2"/>
      <c r="W1196" s="2"/>
      <c r="X1196" s="2"/>
    </row>
    <row r="1197" spans="1:24" ht="12.75" customHeight="1" x14ac:dyDescent="0.2">
      <c r="A1197" s="3"/>
      <c r="B1197" s="3"/>
      <c r="C1197" s="3"/>
      <c r="D1197" s="4"/>
      <c r="E1197" s="3"/>
      <c r="F1197" s="31"/>
      <c r="G1197" s="31"/>
      <c r="H1197" s="31"/>
      <c r="I1197" s="31"/>
      <c r="J1197" s="30"/>
      <c r="K1197" s="2"/>
      <c r="L1197" s="2"/>
      <c r="M1197" s="2"/>
      <c r="N1197" s="2"/>
      <c r="O1197" s="2"/>
      <c r="P1197" s="2"/>
      <c r="Q1197" s="2"/>
      <c r="R1197" s="2"/>
      <c r="S1197" s="2"/>
      <c r="T1197" s="2"/>
      <c r="U1197" s="2"/>
      <c r="V1197" s="2"/>
      <c r="W1197" s="2"/>
      <c r="X1197" s="2"/>
    </row>
    <row r="1198" spans="1:24" ht="12.75" customHeight="1" x14ac:dyDescent="0.2">
      <c r="A1198" s="3"/>
      <c r="B1198" s="3"/>
      <c r="C1198" s="3"/>
      <c r="D1198" s="4"/>
      <c r="E1198" s="3"/>
      <c r="F1198" s="31"/>
      <c r="G1198" s="31"/>
      <c r="H1198" s="31"/>
      <c r="I1198" s="31"/>
      <c r="J1198" s="30"/>
      <c r="K1198" s="2"/>
      <c r="L1198" s="2"/>
      <c r="M1198" s="2"/>
      <c r="N1198" s="2"/>
      <c r="O1198" s="2"/>
      <c r="P1198" s="2"/>
      <c r="Q1198" s="2"/>
      <c r="R1198" s="2"/>
      <c r="S1198" s="2"/>
      <c r="T1198" s="2"/>
      <c r="U1198" s="2"/>
      <c r="V1198" s="2"/>
      <c r="W1198" s="2"/>
      <c r="X1198" s="2"/>
    </row>
    <row r="1199" spans="1:24" ht="12.75" customHeight="1" x14ac:dyDescent="0.2">
      <c r="A1199" s="3"/>
      <c r="B1199" s="3"/>
      <c r="C1199" s="3"/>
      <c r="D1199" s="4"/>
      <c r="E1199" s="3"/>
      <c r="F1199" s="31"/>
      <c r="G1199" s="31"/>
      <c r="H1199" s="31"/>
      <c r="I1199" s="31"/>
      <c r="J1199" s="30"/>
      <c r="K1199" s="2"/>
      <c r="L1199" s="2"/>
      <c r="M1199" s="2"/>
      <c r="N1199" s="2"/>
      <c r="O1199" s="2"/>
      <c r="P1199" s="2"/>
      <c r="Q1199" s="2"/>
      <c r="R1199" s="2"/>
      <c r="S1199" s="2"/>
      <c r="T1199" s="2"/>
      <c r="U1199" s="2"/>
      <c r="V1199" s="2"/>
      <c r="W1199" s="2"/>
      <c r="X1199" s="2"/>
    </row>
    <row r="1200" spans="1:24" ht="12.75" customHeight="1" x14ac:dyDescent="0.2">
      <c r="A1200" s="3"/>
      <c r="B1200" s="3"/>
      <c r="C1200" s="3"/>
      <c r="D1200" s="4"/>
      <c r="E1200" s="3"/>
      <c r="F1200" s="31"/>
      <c r="G1200" s="31"/>
      <c r="H1200" s="31"/>
      <c r="I1200" s="31"/>
      <c r="J1200" s="30"/>
      <c r="K1200" s="2"/>
      <c r="L1200" s="2"/>
      <c r="M1200" s="2"/>
      <c r="N1200" s="2"/>
      <c r="O1200" s="2"/>
      <c r="P1200" s="2"/>
      <c r="Q1200" s="2"/>
      <c r="R1200" s="2"/>
      <c r="S1200" s="2"/>
      <c r="T1200" s="2"/>
      <c r="U1200" s="2"/>
      <c r="V1200" s="2"/>
      <c r="W1200" s="2"/>
      <c r="X1200" s="2"/>
    </row>
    <row r="1201" spans="1:24" ht="12.75" customHeight="1" x14ac:dyDescent="0.2">
      <c r="A1201" s="3"/>
      <c r="B1201" s="3"/>
      <c r="C1201" s="3"/>
      <c r="D1201" s="4"/>
      <c r="E1201" s="3"/>
      <c r="F1201" s="31"/>
      <c r="G1201" s="31"/>
      <c r="H1201" s="31"/>
      <c r="I1201" s="31"/>
      <c r="J1201" s="30"/>
      <c r="K1201" s="2"/>
      <c r="L1201" s="2"/>
      <c r="M1201" s="2"/>
      <c r="N1201" s="2"/>
      <c r="O1201" s="2"/>
      <c r="P1201" s="2"/>
      <c r="Q1201" s="2"/>
      <c r="R1201" s="2"/>
      <c r="S1201" s="2"/>
      <c r="T1201" s="2"/>
      <c r="U1201" s="2"/>
      <c r="V1201" s="2"/>
      <c r="W1201" s="2"/>
      <c r="X1201" s="2"/>
    </row>
    <row r="1202" spans="1:24" ht="12.75" customHeight="1" x14ac:dyDescent="0.2">
      <c r="A1202" s="3"/>
      <c r="B1202" s="3"/>
      <c r="C1202" s="3"/>
      <c r="D1202" s="4"/>
      <c r="E1202" s="3"/>
      <c r="F1202" s="31"/>
      <c r="G1202" s="31"/>
      <c r="H1202" s="31"/>
      <c r="I1202" s="31"/>
      <c r="J1202" s="30"/>
      <c r="K1202" s="2"/>
      <c r="L1202" s="2"/>
      <c r="M1202" s="2"/>
      <c r="N1202" s="2"/>
      <c r="O1202" s="2"/>
      <c r="P1202" s="2"/>
      <c r="Q1202" s="2"/>
      <c r="R1202" s="2"/>
      <c r="S1202" s="2"/>
      <c r="T1202" s="2"/>
      <c r="U1202" s="2"/>
      <c r="V1202" s="2"/>
      <c r="W1202" s="2"/>
      <c r="X1202" s="2"/>
    </row>
    <row r="1203" spans="1:24" ht="12.75" customHeight="1" x14ac:dyDescent="0.2">
      <c r="A1203" s="3"/>
      <c r="B1203" s="3"/>
      <c r="C1203" s="3"/>
      <c r="D1203" s="4"/>
      <c r="E1203" s="3"/>
      <c r="F1203" s="31"/>
      <c r="G1203" s="31"/>
      <c r="H1203" s="31"/>
      <c r="I1203" s="31"/>
      <c r="J1203" s="30"/>
      <c r="K1203" s="2"/>
      <c r="L1203" s="2"/>
      <c r="M1203" s="2"/>
      <c r="N1203" s="2"/>
      <c r="O1203" s="2"/>
      <c r="P1203" s="2"/>
      <c r="Q1203" s="2"/>
      <c r="R1203" s="2"/>
      <c r="S1203" s="2"/>
      <c r="T1203" s="2"/>
      <c r="U1203" s="2"/>
      <c r="V1203" s="2"/>
      <c r="W1203" s="2"/>
      <c r="X1203" s="2"/>
    </row>
    <row r="1204" spans="1:24" ht="12.75" customHeight="1" x14ac:dyDescent="0.2">
      <c r="A1204" s="3"/>
      <c r="B1204" s="3"/>
      <c r="C1204" s="3"/>
      <c r="D1204" s="4"/>
      <c r="E1204" s="3"/>
      <c r="F1204" s="31"/>
      <c r="G1204" s="31"/>
      <c r="H1204" s="31"/>
      <c r="I1204" s="31"/>
      <c r="J1204" s="30"/>
      <c r="K1204" s="2"/>
      <c r="L1204" s="2"/>
      <c r="M1204" s="2"/>
      <c r="N1204" s="2"/>
      <c r="O1204" s="2"/>
      <c r="P1204" s="2"/>
      <c r="Q1204" s="2"/>
      <c r="R1204" s="2"/>
      <c r="S1204" s="2"/>
      <c r="T1204" s="2"/>
      <c r="U1204" s="2"/>
      <c r="V1204" s="2"/>
      <c r="W1204" s="2"/>
      <c r="X1204" s="2"/>
    </row>
    <row r="1205" spans="1:24" ht="12.75" customHeight="1" x14ac:dyDescent="0.2">
      <c r="A1205" s="3"/>
      <c r="B1205" s="3"/>
      <c r="C1205" s="3"/>
      <c r="D1205" s="4"/>
      <c r="E1205" s="3"/>
      <c r="F1205" s="31"/>
      <c r="G1205" s="31"/>
      <c r="H1205" s="31"/>
      <c r="I1205" s="31"/>
      <c r="J1205" s="30"/>
      <c r="K1205" s="2"/>
      <c r="L1205" s="2"/>
      <c r="M1205" s="2"/>
      <c r="N1205" s="2"/>
      <c r="O1205" s="2"/>
      <c r="P1205" s="2"/>
      <c r="Q1205" s="2"/>
      <c r="R1205" s="2"/>
      <c r="S1205" s="2"/>
      <c r="T1205" s="2"/>
      <c r="U1205" s="2"/>
      <c r="V1205" s="2"/>
      <c r="W1205" s="2"/>
      <c r="X1205" s="2"/>
    </row>
    <row r="1206" spans="1:24" ht="12.75" customHeight="1" x14ac:dyDescent="0.2">
      <c r="A1206" s="3"/>
      <c r="B1206" s="3"/>
      <c r="C1206" s="3"/>
      <c r="D1206" s="4"/>
      <c r="E1206" s="3"/>
      <c r="F1206" s="31"/>
      <c r="G1206" s="31"/>
      <c r="H1206" s="31"/>
      <c r="I1206" s="31"/>
      <c r="J1206" s="30"/>
      <c r="K1206" s="2"/>
      <c r="L1206" s="2"/>
      <c r="M1206" s="2"/>
      <c r="N1206" s="2"/>
      <c r="O1206" s="2"/>
      <c r="P1206" s="2"/>
      <c r="Q1206" s="2"/>
      <c r="R1206" s="2"/>
      <c r="S1206" s="2"/>
      <c r="T1206" s="2"/>
      <c r="U1206" s="2"/>
      <c r="V1206" s="2"/>
      <c r="W1206" s="2"/>
      <c r="X1206" s="2"/>
    </row>
    <row r="1207" spans="1:24" ht="12.75" customHeight="1" x14ac:dyDescent="0.2">
      <c r="A1207" s="3"/>
      <c r="B1207" s="3"/>
      <c r="C1207" s="3"/>
      <c r="D1207" s="4"/>
      <c r="E1207" s="3"/>
      <c r="F1207" s="31"/>
      <c r="G1207" s="31"/>
      <c r="H1207" s="31"/>
      <c r="I1207" s="31"/>
      <c r="J1207" s="30"/>
      <c r="K1207" s="2"/>
      <c r="L1207" s="2"/>
      <c r="M1207" s="2"/>
      <c r="N1207" s="2"/>
      <c r="O1207" s="2"/>
      <c r="P1207" s="2"/>
      <c r="Q1207" s="2"/>
      <c r="R1207" s="2"/>
      <c r="S1207" s="2"/>
      <c r="T1207" s="2"/>
      <c r="U1207" s="2"/>
      <c r="V1207" s="2"/>
      <c r="W1207" s="2"/>
      <c r="X1207" s="2"/>
    </row>
    <row r="1208" spans="1:24" ht="12.75" customHeight="1" x14ac:dyDescent="0.2">
      <c r="A1208" s="3"/>
      <c r="B1208" s="3"/>
      <c r="C1208" s="3"/>
      <c r="D1208" s="4"/>
      <c r="E1208" s="3"/>
      <c r="F1208" s="31"/>
      <c r="G1208" s="31"/>
      <c r="H1208" s="31"/>
      <c r="I1208" s="31"/>
      <c r="J1208" s="30"/>
      <c r="K1208" s="2"/>
      <c r="L1208" s="2"/>
      <c r="M1208" s="2"/>
      <c r="N1208" s="2"/>
      <c r="O1208" s="2"/>
      <c r="P1208" s="2"/>
      <c r="Q1208" s="2"/>
      <c r="R1208" s="2"/>
      <c r="S1208" s="2"/>
      <c r="T1208" s="2"/>
      <c r="U1208" s="2"/>
      <c r="V1208" s="2"/>
      <c r="W1208" s="2"/>
      <c r="X1208" s="2"/>
    </row>
    <row r="1209" spans="1:24" ht="12.75" customHeight="1" x14ac:dyDescent="0.2">
      <c r="A1209" s="3"/>
      <c r="B1209" s="3"/>
      <c r="C1209" s="3"/>
      <c r="D1209" s="4"/>
      <c r="E1209" s="3"/>
      <c r="F1209" s="31"/>
      <c r="G1209" s="31"/>
      <c r="H1209" s="31"/>
      <c r="I1209" s="31"/>
      <c r="J1209" s="30"/>
      <c r="K1209" s="2"/>
      <c r="L1209" s="2"/>
      <c r="M1209" s="2"/>
      <c r="N1209" s="2"/>
      <c r="O1209" s="2"/>
      <c r="P1209" s="2"/>
      <c r="Q1209" s="2"/>
      <c r="R1209" s="2"/>
      <c r="S1209" s="2"/>
      <c r="T1209" s="2"/>
      <c r="U1209" s="2"/>
      <c r="V1209" s="2"/>
      <c r="W1209" s="2"/>
      <c r="X1209" s="2"/>
    </row>
    <row r="1210" spans="1:24" ht="12.75" customHeight="1" x14ac:dyDescent="0.2">
      <c r="A1210" s="3"/>
      <c r="B1210" s="3"/>
      <c r="C1210" s="3"/>
      <c r="D1210" s="4"/>
      <c r="E1210" s="3"/>
      <c r="F1210" s="31"/>
      <c r="G1210" s="31"/>
      <c r="H1210" s="31"/>
      <c r="I1210" s="31"/>
      <c r="J1210" s="30"/>
      <c r="K1210" s="2"/>
      <c r="L1210" s="2"/>
      <c r="M1210" s="2"/>
      <c r="N1210" s="2"/>
      <c r="O1210" s="2"/>
      <c r="P1210" s="2"/>
      <c r="Q1210" s="2"/>
      <c r="R1210" s="2"/>
      <c r="S1210" s="2"/>
      <c r="T1210" s="2"/>
      <c r="U1210" s="2"/>
      <c r="V1210" s="2"/>
      <c r="W1210" s="2"/>
      <c r="X1210" s="2"/>
    </row>
    <row r="1211" spans="1:24" ht="12.75" customHeight="1" x14ac:dyDescent="0.2">
      <c r="A1211" s="3"/>
      <c r="B1211" s="3"/>
      <c r="C1211" s="3"/>
      <c r="D1211" s="4"/>
      <c r="E1211" s="3"/>
      <c r="F1211" s="31"/>
      <c r="G1211" s="31"/>
      <c r="H1211" s="31"/>
      <c r="I1211" s="31"/>
      <c r="J1211" s="30"/>
      <c r="K1211" s="2"/>
      <c r="L1211" s="2"/>
      <c r="M1211" s="2"/>
      <c r="N1211" s="2"/>
      <c r="O1211" s="2"/>
      <c r="P1211" s="2"/>
      <c r="Q1211" s="2"/>
      <c r="R1211" s="2"/>
      <c r="S1211" s="2"/>
      <c r="T1211" s="2"/>
      <c r="U1211" s="2"/>
      <c r="V1211" s="2"/>
      <c r="W1211" s="2"/>
      <c r="X1211" s="2"/>
    </row>
  </sheetData>
  <sheetProtection algorithmName="SHA-512" hashValue="GirWSbCITkFfDI13+HERvtodfs+pfsNY3urH8nqcoc+SDZW79U2u3aSGqfC7UyApx6FrDC4IRvWHxNTWWsx4UA==" saltValue="05+OxIH4ipxcZwbQw0d9LQ==" spinCount="100000" sheet="1" formatCells="0" formatColumns="0" formatRows="0" insertColumns="0" insertRows="0" deleteColumns="0" deleteRows="0"/>
  <autoFilter ref="A14:J781" xr:uid="{00000000-0001-0000-0000-000000000000}"/>
  <customSheetViews>
    <customSheetView guid="{51ADFC03-1D53-4AE2-909B-7D93A8DC249A}" filter="1" showAutoFilter="1">
      <pageMargins left="0.511811024" right="0.511811024" top="0.78740157499999996" bottom="0.78740157499999996" header="0.31496062000000002" footer="0.31496062000000002"/>
      <autoFilter ref="B1:K1" xr:uid="{2DC45CBD-A88E-49B2-AC91-30657CFD46BF}"/>
    </customSheetView>
    <customSheetView guid="{309DFEE5-7E3D-4535-B22E-0FCC4686606D}" filter="1" showAutoFilter="1">
      <pageMargins left="0.511811024" right="0.511811024" top="0.78740157499999996" bottom="0.78740157499999996" header="0.31496062000000002" footer="0.31496062000000002"/>
      <autoFilter ref="B1:J1" xr:uid="{1640D864-354D-4555-BD44-84085BF10736}"/>
    </customSheetView>
  </customSheetViews>
  <mergeCells count="9">
    <mergeCell ref="F784:I784"/>
    <mergeCell ref="A781:F781"/>
    <mergeCell ref="G780:I780"/>
    <mergeCell ref="C1:J2"/>
    <mergeCell ref="C3:J3"/>
    <mergeCell ref="C4:J4"/>
    <mergeCell ref="C8:D8"/>
    <mergeCell ref="F10:G10"/>
    <mergeCell ref="G779:I779"/>
  </mergeCells>
  <phoneticPr fontId="22" type="noConversion"/>
  <conditionalFormatting sqref="C125:C126">
    <cfRule type="duplicateValues" dxfId="959" priority="1"/>
  </conditionalFormatting>
  <printOptions horizontalCentered="1" verticalCentered="1"/>
  <pageMargins left="0.23622047244094491" right="0.23622047244094491" top="0.55118110236220474" bottom="0.55118110236220474" header="0.19685039370078741" footer="0.19685039370078741"/>
  <pageSetup paperSize="9" scale="70" fitToHeight="0" orientation="landscape" r:id="rId1"/>
  <rowBreaks count="20" manualBreakCount="20">
    <brk id="35" max="9" man="1"/>
    <brk id="56" max="9" man="1"/>
    <brk id="82" max="9" man="1"/>
    <brk id="107" max="9" man="1"/>
    <brk id="134" max="9" man="1"/>
    <brk id="161" max="9" man="1"/>
    <brk id="185" max="9" man="1"/>
    <brk id="209" max="9" man="1"/>
    <brk id="232" max="9" man="1"/>
    <brk id="287" max="9" man="1"/>
    <brk id="311" max="9" man="1"/>
    <brk id="341" max="9" man="1"/>
    <brk id="368" max="9" man="1"/>
    <brk id="393" max="9" man="1"/>
    <brk id="418" max="9" man="1"/>
    <brk id="459" max="9" man="1"/>
    <brk id="527" max="9" man="1"/>
    <brk id="552" max="9" man="1"/>
    <brk id="578" max="9" man="1"/>
    <brk id="682" max="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19"/>
  <sheetViews>
    <sheetView topLeftCell="C43" zoomScale="50" zoomScaleNormal="50" zoomScaleSheetLayoutView="55" workbookViewId="0">
      <selection activeCell="G65" sqref="G65"/>
    </sheetView>
  </sheetViews>
  <sheetFormatPr defaultColWidth="14.42578125" defaultRowHeight="15" customHeight="1" x14ac:dyDescent="0.2"/>
  <cols>
    <col min="1" max="1" width="33.42578125" style="5" customWidth="1"/>
    <col min="2" max="2" width="85.5703125" style="5" customWidth="1"/>
    <col min="3" max="3" width="14.85546875" style="5" customWidth="1"/>
    <col min="4" max="4" width="38.42578125" style="5" customWidth="1"/>
    <col min="5" max="5" width="27.85546875" style="5" customWidth="1"/>
    <col min="6" max="6" width="26.85546875" style="5" customWidth="1"/>
    <col min="7" max="7" width="28.5703125" style="5" customWidth="1"/>
    <col min="8" max="8" width="27.28515625" style="5" customWidth="1"/>
    <col min="9" max="9" width="25.7109375" style="5" customWidth="1"/>
    <col min="10" max="16" width="27.140625" style="5" customWidth="1"/>
    <col min="17" max="18" width="27.42578125" style="5" customWidth="1"/>
    <col min="19" max="19" width="21.7109375" style="5" customWidth="1"/>
    <col min="20" max="20" width="13" style="5" customWidth="1"/>
    <col min="21" max="21" width="9.140625" style="5" customWidth="1"/>
    <col min="22" max="22" width="11.28515625" style="5" customWidth="1"/>
    <col min="23" max="16384" width="14.42578125" style="5"/>
  </cols>
  <sheetData>
    <row r="1" spans="1:22" ht="52.5" customHeight="1" x14ac:dyDescent="0.6">
      <c r="A1" s="6"/>
      <c r="B1" s="114"/>
      <c r="C1" s="114"/>
      <c r="D1" s="114"/>
      <c r="E1" s="114"/>
      <c r="F1" s="114"/>
      <c r="G1" s="114"/>
      <c r="H1" s="114"/>
      <c r="I1" s="70"/>
      <c r="J1" s="25"/>
      <c r="K1" s="25"/>
      <c r="L1" s="25"/>
      <c r="M1" s="25"/>
      <c r="N1" s="25"/>
      <c r="O1" s="25"/>
      <c r="P1" s="25"/>
    </row>
    <row r="2" spans="1:22" ht="7.5" customHeight="1" x14ac:dyDescent="0.4">
      <c r="A2" s="7"/>
      <c r="B2" s="107"/>
      <c r="C2" s="41"/>
      <c r="D2" s="41"/>
      <c r="E2" s="41"/>
      <c r="F2" s="41"/>
      <c r="G2" s="41"/>
      <c r="H2" s="41"/>
      <c r="I2" s="41"/>
      <c r="J2" s="25"/>
      <c r="K2" s="25"/>
      <c r="L2" s="25"/>
      <c r="M2" s="25"/>
      <c r="N2" s="25"/>
      <c r="O2" s="25"/>
      <c r="P2" s="25"/>
    </row>
    <row r="3" spans="1:22" ht="20.25" customHeight="1" x14ac:dyDescent="0.2">
      <c r="A3" s="71"/>
      <c r="B3" s="199"/>
      <c r="C3" s="199"/>
      <c r="D3" s="199"/>
      <c r="E3" s="12"/>
      <c r="F3" s="12"/>
      <c r="G3" s="12"/>
      <c r="H3" s="12"/>
      <c r="I3" s="72"/>
      <c r="J3" s="25"/>
      <c r="K3" s="25"/>
      <c r="L3" s="25"/>
      <c r="M3" s="25"/>
      <c r="N3" s="25"/>
      <c r="O3" s="25"/>
      <c r="P3" s="25"/>
    </row>
    <row r="4" spans="1:22" ht="24" customHeight="1" x14ac:dyDescent="0.2">
      <c r="A4" s="71"/>
      <c r="B4" s="200"/>
      <c r="C4" s="200"/>
      <c r="D4" s="200"/>
      <c r="E4" s="113"/>
      <c r="F4" s="113"/>
      <c r="G4" s="113"/>
      <c r="H4" s="113"/>
      <c r="I4" s="73"/>
      <c r="J4" s="25"/>
      <c r="K4" s="25"/>
      <c r="L4" s="25"/>
      <c r="M4" s="25"/>
      <c r="N4" s="25"/>
      <c r="O4" s="25"/>
      <c r="P4" s="25"/>
    </row>
    <row r="5" spans="1:22" ht="12" customHeight="1" thickBot="1" x14ac:dyDescent="0.25">
      <c r="A5" s="74"/>
      <c r="B5" s="75"/>
      <c r="C5" s="108"/>
      <c r="D5" s="109"/>
      <c r="E5" s="76"/>
      <c r="F5" s="110"/>
      <c r="G5" s="76"/>
      <c r="H5" s="76"/>
      <c r="I5" s="76"/>
      <c r="J5" s="25"/>
      <c r="K5" s="25"/>
      <c r="L5" s="25"/>
      <c r="M5" s="25"/>
      <c r="N5" s="25"/>
      <c r="O5" s="25"/>
      <c r="P5" s="25"/>
      <c r="Q5" s="25"/>
    </row>
    <row r="6" spans="1:22" ht="20.25" x14ac:dyDescent="0.2">
      <c r="A6" s="85" t="s">
        <v>0</v>
      </c>
      <c r="B6" s="86" t="str">
        <f>Orçamento!B6</f>
        <v>ESCOLA DE TEMPO INTEGRAL VALE DO SOL</v>
      </c>
      <c r="C6" s="197"/>
      <c r="D6" s="197"/>
      <c r="E6" s="87"/>
      <c r="F6" s="88"/>
      <c r="G6" s="88"/>
      <c r="H6" s="88"/>
      <c r="I6" s="727"/>
      <c r="J6" s="728"/>
      <c r="K6" s="728"/>
      <c r="L6" s="728"/>
      <c r="M6" s="728"/>
      <c r="N6" s="728"/>
      <c r="O6" s="728"/>
      <c r="P6" s="728"/>
      <c r="Q6" s="728"/>
      <c r="R6" s="728"/>
    </row>
    <row r="7" spans="1:22" ht="8.25" customHeight="1" x14ac:dyDescent="0.2">
      <c r="A7" s="89"/>
      <c r="B7" s="87"/>
      <c r="C7" s="86"/>
      <c r="D7" s="86"/>
      <c r="E7" s="87"/>
      <c r="F7" s="88"/>
      <c r="G7" s="88"/>
      <c r="H7" s="88"/>
      <c r="I7" s="87"/>
      <c r="J7" s="671"/>
      <c r="K7" s="671"/>
      <c r="L7" s="671"/>
      <c r="M7" s="671"/>
      <c r="N7" s="671"/>
      <c r="O7" s="671"/>
      <c r="P7" s="671"/>
      <c r="Q7" s="729"/>
      <c r="R7" s="729"/>
    </row>
    <row r="8" spans="1:22" ht="19.5" customHeight="1" x14ac:dyDescent="0.2">
      <c r="A8" s="90" t="s">
        <v>1</v>
      </c>
      <c r="B8" s="91" t="str">
        <f>Orçamento!C8</f>
        <v>CONSTRUÇÃO DE ESCOLA DE TEMPO INTEGRAL</v>
      </c>
      <c r="C8" s="197"/>
      <c r="D8" s="197"/>
      <c r="E8" s="87"/>
      <c r="F8" s="198"/>
      <c r="G8" s="198"/>
      <c r="H8" s="92"/>
      <c r="I8" s="730"/>
      <c r="J8" s="671"/>
      <c r="K8" s="671"/>
      <c r="L8" s="671"/>
      <c r="M8" s="671"/>
      <c r="N8" s="671"/>
      <c r="O8" s="671"/>
      <c r="P8" s="671"/>
      <c r="Q8" s="729"/>
      <c r="R8" s="729"/>
    </row>
    <row r="9" spans="1:22" ht="9.75" customHeight="1" x14ac:dyDescent="0.2">
      <c r="A9" s="90"/>
      <c r="B9" s="93"/>
      <c r="C9" s="93"/>
      <c r="D9" s="93"/>
      <c r="E9" s="87"/>
      <c r="F9" s="94"/>
      <c r="G9" s="87"/>
      <c r="H9" s="87"/>
      <c r="I9" s="730"/>
      <c r="J9" s="671"/>
      <c r="K9" s="671"/>
      <c r="L9" s="671"/>
      <c r="M9" s="671"/>
      <c r="N9" s="671"/>
      <c r="O9" s="671"/>
      <c r="P9" s="671"/>
      <c r="Q9" s="729"/>
      <c r="R9" s="729"/>
    </row>
    <row r="10" spans="1:22" ht="24" customHeight="1" x14ac:dyDescent="0.3">
      <c r="A10" s="90" t="s">
        <v>2</v>
      </c>
      <c r="B10" s="91" t="str">
        <f>Orçamento!B10</f>
        <v>ROD. ENG. RENE BENEDITO DA SILVA</v>
      </c>
      <c r="C10" s="91"/>
      <c r="D10" s="95"/>
      <c r="E10" s="87"/>
      <c r="F10" s="198" t="s">
        <v>3</v>
      </c>
      <c r="G10" s="198"/>
      <c r="H10" s="96">
        <f>'Resumo '!D10</f>
        <v>0</v>
      </c>
      <c r="I10" s="731"/>
      <c r="J10" s="671"/>
      <c r="K10" s="671"/>
      <c r="L10" s="671"/>
      <c r="M10" s="671"/>
      <c r="N10" s="671"/>
      <c r="O10" s="671"/>
      <c r="P10" s="671"/>
      <c r="Q10" s="729"/>
      <c r="R10" s="729"/>
    </row>
    <row r="11" spans="1:22" ht="8.25" customHeight="1" thickBot="1" x14ac:dyDescent="0.25">
      <c r="A11" s="732"/>
      <c r="B11" s="87"/>
      <c r="C11" s="86"/>
      <c r="D11" s="733"/>
      <c r="E11" s="87"/>
      <c r="F11" s="87"/>
      <c r="G11" s="87"/>
      <c r="H11" s="730"/>
      <c r="I11" s="94"/>
      <c r="J11" s="671"/>
      <c r="K11" s="671"/>
      <c r="L11" s="671"/>
      <c r="M11" s="671"/>
      <c r="N11" s="671"/>
      <c r="O11" s="671"/>
      <c r="P11" s="671"/>
      <c r="Q11" s="729"/>
      <c r="R11" s="729"/>
    </row>
    <row r="12" spans="1:22" ht="9.75" customHeight="1" thickBot="1" x14ac:dyDescent="0.25">
      <c r="A12" s="734"/>
      <c r="B12" s="735"/>
      <c r="C12" s="735"/>
      <c r="D12" s="277"/>
      <c r="E12" s="736"/>
      <c r="F12" s="737"/>
      <c r="G12" s="736"/>
      <c r="H12" s="737"/>
      <c r="I12" s="738"/>
      <c r="J12" s="739"/>
      <c r="K12" s="740"/>
      <c r="L12" s="740"/>
      <c r="M12" s="740"/>
      <c r="N12" s="740"/>
      <c r="O12" s="740"/>
      <c r="P12" s="740"/>
      <c r="Q12" s="741"/>
      <c r="R12" s="741"/>
      <c r="S12" s="77"/>
      <c r="T12" s="77"/>
      <c r="U12" s="77"/>
      <c r="V12" s="77"/>
    </row>
    <row r="13" spans="1:22" ht="19.5" customHeight="1" x14ac:dyDescent="0.2">
      <c r="A13" s="192" t="s">
        <v>5</v>
      </c>
      <c r="B13" s="194" t="s">
        <v>95</v>
      </c>
      <c r="C13" s="97" t="s">
        <v>102</v>
      </c>
      <c r="D13" s="97" t="s">
        <v>103</v>
      </c>
      <c r="E13" s="177">
        <v>1</v>
      </c>
      <c r="F13" s="177">
        <v>2</v>
      </c>
      <c r="G13" s="177">
        <v>3</v>
      </c>
      <c r="H13" s="177">
        <v>4</v>
      </c>
      <c r="I13" s="177">
        <v>5</v>
      </c>
      <c r="J13" s="177">
        <v>6</v>
      </c>
      <c r="K13" s="177">
        <v>7</v>
      </c>
      <c r="L13" s="177">
        <v>8</v>
      </c>
      <c r="M13" s="177">
        <v>9</v>
      </c>
      <c r="N13" s="177">
        <v>10</v>
      </c>
      <c r="O13" s="177">
        <v>11</v>
      </c>
      <c r="P13" s="177">
        <v>12</v>
      </c>
      <c r="Q13" s="177">
        <v>13</v>
      </c>
      <c r="R13" s="177">
        <v>14</v>
      </c>
      <c r="S13" s="23"/>
      <c r="T13" s="23"/>
      <c r="U13" s="23"/>
      <c r="V13" s="23"/>
    </row>
    <row r="14" spans="1:22" ht="19.5" customHeight="1" thickBot="1" x14ac:dyDescent="0.25">
      <c r="A14" s="193"/>
      <c r="B14" s="195"/>
      <c r="C14" s="98" t="s">
        <v>104</v>
      </c>
      <c r="D14" s="98" t="s">
        <v>105</v>
      </c>
      <c r="E14" s="178"/>
      <c r="F14" s="178"/>
      <c r="G14" s="178"/>
      <c r="H14" s="178"/>
      <c r="I14" s="178"/>
      <c r="J14" s="178"/>
      <c r="K14" s="178"/>
      <c r="L14" s="178"/>
      <c r="M14" s="178"/>
      <c r="N14" s="178"/>
      <c r="O14" s="178"/>
      <c r="P14" s="178"/>
      <c r="Q14" s="178"/>
      <c r="R14" s="178"/>
      <c r="S14" s="23"/>
      <c r="T14" s="23"/>
      <c r="U14" s="23"/>
      <c r="V14" s="23"/>
    </row>
    <row r="15" spans="1:22" ht="19.5" customHeight="1" thickBot="1" x14ac:dyDescent="0.3">
      <c r="A15" s="99"/>
      <c r="B15" s="99"/>
      <c r="C15" s="99"/>
      <c r="D15" s="99"/>
      <c r="E15" s="127"/>
      <c r="F15" s="127"/>
      <c r="G15" s="128"/>
      <c r="H15" s="128"/>
      <c r="I15" s="128"/>
      <c r="J15" s="128"/>
      <c r="K15" s="128"/>
      <c r="L15" s="128"/>
      <c r="M15" s="128"/>
      <c r="N15" s="128"/>
      <c r="O15" s="128"/>
      <c r="P15" s="128"/>
      <c r="Q15" s="128"/>
      <c r="R15" s="128"/>
      <c r="S15" s="44"/>
      <c r="T15" s="44"/>
      <c r="U15" s="44"/>
      <c r="V15" s="44"/>
    </row>
    <row r="16" spans="1:22" ht="27" customHeight="1" x14ac:dyDescent="0.3">
      <c r="A16" s="196">
        <v>1</v>
      </c>
      <c r="B16" s="207" t="str">
        <f>VLOOKUP(A16,Orçamento!$A$15:$J$761,4,0)</f>
        <v>SERVIÇOS PRELIMINARES</v>
      </c>
      <c r="C16" s="207" t="e">
        <f>VLOOKUP(A16,'Resumo '!$A$15:$D$37,4,0)</f>
        <v>#DIV/0!</v>
      </c>
      <c r="D16" s="208">
        <f>Orçamento!E15</f>
        <v>0</v>
      </c>
      <c r="E16" s="709"/>
      <c r="F16" s="709"/>
      <c r="G16" s="709"/>
      <c r="H16" s="709"/>
      <c r="I16" s="709"/>
      <c r="J16" s="709"/>
      <c r="K16" s="709"/>
      <c r="L16" s="709"/>
      <c r="M16" s="709"/>
      <c r="N16" s="709"/>
      <c r="O16" s="709"/>
      <c r="P16" s="709"/>
      <c r="Q16" s="709"/>
      <c r="R16" s="709"/>
      <c r="S16" s="124"/>
      <c r="T16" s="78"/>
      <c r="U16" s="44"/>
      <c r="V16" s="44"/>
    </row>
    <row r="17" spans="1:22" ht="29.25" customHeight="1" x14ac:dyDescent="0.3">
      <c r="A17" s="183"/>
      <c r="B17" s="183"/>
      <c r="C17" s="183"/>
      <c r="D17" s="183"/>
      <c r="E17" s="118">
        <f>E16*$D$16</f>
        <v>0</v>
      </c>
      <c r="F17" s="118">
        <f t="shared" ref="F17:R17" si="0">F16*$D$16</f>
        <v>0</v>
      </c>
      <c r="G17" s="118">
        <f t="shared" si="0"/>
        <v>0</v>
      </c>
      <c r="H17" s="118">
        <f t="shared" si="0"/>
        <v>0</v>
      </c>
      <c r="I17" s="118">
        <f t="shared" si="0"/>
        <v>0</v>
      </c>
      <c r="J17" s="118">
        <f t="shared" si="0"/>
        <v>0</v>
      </c>
      <c r="K17" s="118">
        <f t="shared" si="0"/>
        <v>0</v>
      </c>
      <c r="L17" s="118">
        <f t="shared" si="0"/>
        <v>0</v>
      </c>
      <c r="M17" s="118">
        <f t="shared" si="0"/>
        <v>0</v>
      </c>
      <c r="N17" s="118">
        <f t="shared" si="0"/>
        <v>0</v>
      </c>
      <c r="O17" s="118">
        <f t="shared" si="0"/>
        <v>0</v>
      </c>
      <c r="P17" s="118">
        <f t="shared" si="0"/>
        <v>0</v>
      </c>
      <c r="Q17" s="118">
        <f t="shared" si="0"/>
        <v>0</v>
      </c>
      <c r="R17" s="118">
        <f t="shared" si="0"/>
        <v>0</v>
      </c>
      <c r="S17" s="124"/>
      <c r="T17" s="80"/>
      <c r="U17" s="80"/>
      <c r="V17" s="80"/>
    </row>
    <row r="18" spans="1:22" ht="26.25" customHeight="1" x14ac:dyDescent="0.3">
      <c r="A18" s="186">
        <v>2</v>
      </c>
      <c r="B18" s="182" t="str">
        <f>VLOOKUP(A18,Orçamento!$A$15:$J$761,4,0)</f>
        <v>MOVIMENTO DE TERRA PARA FUNDAÇÕES</v>
      </c>
      <c r="C18" s="185" t="e">
        <f>VLOOKUP(A18,'Resumo '!$A$15:$D$37,4,0)</f>
        <v>#DIV/0!</v>
      </c>
      <c r="D18" s="203">
        <f>Orçamento!E30</f>
        <v>0</v>
      </c>
      <c r="E18" s="709"/>
      <c r="F18" s="710"/>
      <c r="G18" s="709"/>
      <c r="H18" s="709"/>
      <c r="I18" s="709"/>
      <c r="J18" s="709"/>
      <c r="K18" s="709"/>
      <c r="L18" s="709"/>
      <c r="M18" s="709"/>
      <c r="N18" s="709"/>
      <c r="O18" s="709"/>
      <c r="P18" s="709"/>
      <c r="Q18" s="709"/>
      <c r="R18" s="709"/>
      <c r="S18" s="124"/>
      <c r="T18" s="78"/>
      <c r="U18" s="44"/>
      <c r="V18" s="44"/>
    </row>
    <row r="19" spans="1:22" ht="30.75" customHeight="1" x14ac:dyDescent="0.3">
      <c r="A19" s="183"/>
      <c r="B19" s="183"/>
      <c r="C19" s="183"/>
      <c r="D19" s="183"/>
      <c r="E19" s="120">
        <f>E18*$D$18</f>
        <v>0</v>
      </c>
      <c r="F19" s="115">
        <f t="shared" ref="F19:R19" si="1">F18*$D$18</f>
        <v>0</v>
      </c>
      <c r="G19" s="119">
        <f t="shared" si="1"/>
        <v>0</v>
      </c>
      <c r="H19" s="119">
        <f t="shared" si="1"/>
        <v>0</v>
      </c>
      <c r="I19" s="119">
        <f t="shared" si="1"/>
        <v>0</v>
      </c>
      <c r="J19" s="119">
        <f t="shared" si="1"/>
        <v>0</v>
      </c>
      <c r="K19" s="119">
        <f t="shared" si="1"/>
        <v>0</v>
      </c>
      <c r="L19" s="119">
        <f t="shared" si="1"/>
        <v>0</v>
      </c>
      <c r="M19" s="119">
        <f t="shared" si="1"/>
        <v>0</v>
      </c>
      <c r="N19" s="119">
        <f t="shared" si="1"/>
        <v>0</v>
      </c>
      <c r="O19" s="119">
        <f t="shared" si="1"/>
        <v>0</v>
      </c>
      <c r="P19" s="119">
        <f t="shared" si="1"/>
        <v>0</v>
      </c>
      <c r="Q19" s="119">
        <f t="shared" si="1"/>
        <v>0</v>
      </c>
      <c r="R19" s="119">
        <f t="shared" si="1"/>
        <v>0</v>
      </c>
      <c r="S19" s="124"/>
      <c r="T19" s="80"/>
      <c r="U19" s="44"/>
      <c r="V19" s="44"/>
    </row>
    <row r="20" spans="1:22" ht="19.5" customHeight="1" x14ac:dyDescent="0.3">
      <c r="A20" s="187">
        <v>3</v>
      </c>
      <c r="B20" s="182" t="str">
        <f>VLOOKUP(A20,Orçamento!$A$15:$J$761,4,0)</f>
        <v>FUNDAÇÕES</v>
      </c>
      <c r="C20" s="185" t="e">
        <f>VLOOKUP(A20,'Resumo '!$A$15:$D$37,4,0)</f>
        <v>#DIV/0!</v>
      </c>
      <c r="D20" s="203">
        <f>Orçamento!E52</f>
        <v>0</v>
      </c>
      <c r="E20" s="709"/>
      <c r="F20" s="709"/>
      <c r="G20" s="711"/>
      <c r="H20" s="712"/>
      <c r="I20" s="713"/>
      <c r="J20" s="714"/>
      <c r="K20" s="715"/>
      <c r="L20" s="713"/>
      <c r="M20" s="713"/>
      <c r="N20" s="713"/>
      <c r="O20" s="716"/>
      <c r="P20" s="711"/>
      <c r="Q20" s="712"/>
      <c r="R20" s="712"/>
      <c r="S20" s="124"/>
      <c r="T20" s="78"/>
      <c r="U20" s="44"/>
      <c r="V20" s="44"/>
    </row>
    <row r="21" spans="1:22" ht="19.5" customHeight="1" x14ac:dyDescent="0.3">
      <c r="A21" s="184"/>
      <c r="B21" s="184"/>
      <c r="C21" s="183"/>
      <c r="D21" s="183"/>
      <c r="E21" s="121">
        <f>E20*$D$20</f>
        <v>0</v>
      </c>
      <c r="F21" s="116">
        <f t="shared" ref="F21:R21" si="2">F20*$D$20</f>
        <v>0</v>
      </c>
      <c r="G21" s="123">
        <f t="shared" si="2"/>
        <v>0</v>
      </c>
      <c r="H21" s="122">
        <f t="shared" si="2"/>
        <v>0</v>
      </c>
      <c r="I21" s="122">
        <f t="shared" si="2"/>
        <v>0</v>
      </c>
      <c r="J21" s="123">
        <f t="shared" si="2"/>
        <v>0</v>
      </c>
      <c r="K21" s="122">
        <f t="shared" si="2"/>
        <v>0</v>
      </c>
      <c r="L21" s="122">
        <f t="shared" si="2"/>
        <v>0</v>
      </c>
      <c r="M21" s="122">
        <f t="shared" si="2"/>
        <v>0</v>
      </c>
      <c r="N21" s="122">
        <f t="shared" si="2"/>
        <v>0</v>
      </c>
      <c r="O21" s="123">
        <f t="shared" si="2"/>
        <v>0</v>
      </c>
      <c r="P21" s="123">
        <f t="shared" si="2"/>
        <v>0</v>
      </c>
      <c r="Q21" s="122">
        <f t="shared" si="2"/>
        <v>0</v>
      </c>
      <c r="R21" s="122">
        <f t="shared" si="2"/>
        <v>0</v>
      </c>
      <c r="S21" s="124"/>
      <c r="T21" s="80"/>
      <c r="U21" s="44"/>
      <c r="V21" s="44"/>
    </row>
    <row r="22" spans="1:22" ht="19.5" customHeight="1" x14ac:dyDescent="0.3">
      <c r="A22" s="188">
        <v>4</v>
      </c>
      <c r="B22" s="185" t="str">
        <f>VLOOKUP(A22,Orçamento!$A$15:$J$761,4,0)</f>
        <v>SUPERESTRUTURA</v>
      </c>
      <c r="C22" s="185" t="e">
        <f>VLOOKUP(A22,'Resumo '!$A$15:$D$37,4,0)</f>
        <v>#DIV/0!</v>
      </c>
      <c r="D22" s="203">
        <f>Orçamento!E127</f>
        <v>0</v>
      </c>
      <c r="E22" s="717"/>
      <c r="F22" s="717"/>
      <c r="G22" s="709"/>
      <c r="H22" s="709"/>
      <c r="I22" s="709"/>
      <c r="J22" s="709"/>
      <c r="K22" s="709"/>
      <c r="L22" s="709"/>
      <c r="M22" s="709"/>
      <c r="N22" s="709"/>
      <c r="O22" s="709"/>
      <c r="P22" s="709"/>
      <c r="Q22" s="709"/>
      <c r="R22" s="709"/>
      <c r="S22" s="124"/>
      <c r="T22" s="78"/>
      <c r="U22" s="44"/>
      <c r="V22" s="44"/>
    </row>
    <row r="23" spans="1:22" ht="19.5" customHeight="1" x14ac:dyDescent="0.3">
      <c r="A23" s="189"/>
      <c r="B23" s="183"/>
      <c r="C23" s="183"/>
      <c r="D23" s="183"/>
      <c r="E23" s="120">
        <f>E22*$D$22</f>
        <v>0</v>
      </c>
      <c r="F23" s="115">
        <f t="shared" ref="F23:R23" si="3">F22*$D$22</f>
        <v>0</v>
      </c>
      <c r="G23" s="119">
        <f t="shared" si="3"/>
        <v>0</v>
      </c>
      <c r="H23" s="119">
        <f t="shared" si="3"/>
        <v>0</v>
      </c>
      <c r="I23" s="119">
        <f t="shared" si="3"/>
        <v>0</v>
      </c>
      <c r="J23" s="119">
        <f t="shared" si="3"/>
        <v>0</v>
      </c>
      <c r="K23" s="119">
        <f t="shared" si="3"/>
        <v>0</v>
      </c>
      <c r="L23" s="119">
        <f t="shared" si="3"/>
        <v>0</v>
      </c>
      <c r="M23" s="119">
        <f t="shared" si="3"/>
        <v>0</v>
      </c>
      <c r="N23" s="119">
        <f t="shared" si="3"/>
        <v>0</v>
      </c>
      <c r="O23" s="119">
        <f t="shared" si="3"/>
        <v>0</v>
      </c>
      <c r="P23" s="119">
        <f t="shared" si="3"/>
        <v>0</v>
      </c>
      <c r="Q23" s="119">
        <f t="shared" si="3"/>
        <v>0</v>
      </c>
      <c r="R23" s="119">
        <f t="shared" si="3"/>
        <v>0</v>
      </c>
      <c r="S23" s="124"/>
      <c r="T23" s="80"/>
      <c r="U23" s="44"/>
      <c r="V23" s="44"/>
    </row>
    <row r="24" spans="1:22" ht="19.5" customHeight="1" x14ac:dyDescent="0.3">
      <c r="A24" s="188">
        <v>5</v>
      </c>
      <c r="B24" s="185" t="str">
        <f>VLOOKUP(A24,Orçamento!$A$15:$J$761,4,0)</f>
        <v>SISTEMA DE VEDAÇÃO VERTICAL</v>
      </c>
      <c r="C24" s="185" t="e">
        <f>VLOOKUP(A24,'Resumo '!$A$15:$D$37,4,0)</f>
        <v>#DIV/0!</v>
      </c>
      <c r="D24" s="203">
        <f>Orçamento!E199</f>
        <v>0</v>
      </c>
      <c r="E24" s="709"/>
      <c r="F24" s="709"/>
      <c r="G24" s="709"/>
      <c r="H24" s="709"/>
      <c r="I24" s="709"/>
      <c r="J24" s="711"/>
      <c r="K24" s="718"/>
      <c r="L24" s="719"/>
      <c r="M24" s="715"/>
      <c r="N24" s="720"/>
      <c r="O24" s="720"/>
      <c r="P24" s="711"/>
      <c r="Q24" s="712"/>
      <c r="R24" s="712"/>
      <c r="S24" s="124"/>
      <c r="T24" s="78"/>
      <c r="U24" s="44"/>
      <c r="V24" s="44"/>
    </row>
    <row r="25" spans="1:22" ht="19.5" customHeight="1" x14ac:dyDescent="0.3">
      <c r="A25" s="189"/>
      <c r="B25" s="183"/>
      <c r="C25" s="183"/>
      <c r="D25" s="183"/>
      <c r="E25" s="122">
        <f>E24*$D$24</f>
        <v>0</v>
      </c>
      <c r="F25" s="122">
        <f t="shared" ref="F25:R25" si="4">F24*$D$24</f>
        <v>0</v>
      </c>
      <c r="G25" s="122">
        <f t="shared" si="4"/>
        <v>0</v>
      </c>
      <c r="H25" s="122">
        <f t="shared" si="4"/>
        <v>0</v>
      </c>
      <c r="I25" s="122">
        <f t="shared" si="4"/>
        <v>0</v>
      </c>
      <c r="J25" s="122">
        <f t="shared" si="4"/>
        <v>0</v>
      </c>
      <c r="K25" s="122">
        <f t="shared" si="4"/>
        <v>0</v>
      </c>
      <c r="L25" s="122">
        <f t="shared" si="4"/>
        <v>0</v>
      </c>
      <c r="M25" s="122">
        <f t="shared" si="4"/>
        <v>0</v>
      </c>
      <c r="N25" s="122">
        <f t="shared" si="4"/>
        <v>0</v>
      </c>
      <c r="O25" s="122">
        <f t="shared" si="4"/>
        <v>0</v>
      </c>
      <c r="P25" s="122">
        <f t="shared" si="4"/>
        <v>0</v>
      </c>
      <c r="Q25" s="122">
        <f t="shared" si="4"/>
        <v>0</v>
      </c>
      <c r="R25" s="122">
        <f t="shared" si="4"/>
        <v>0</v>
      </c>
      <c r="S25" s="124"/>
      <c r="T25" s="80"/>
      <c r="U25" s="44"/>
      <c r="V25" s="44"/>
    </row>
    <row r="26" spans="1:22" ht="19.5" customHeight="1" x14ac:dyDescent="0.3">
      <c r="A26" s="188">
        <v>6</v>
      </c>
      <c r="B26" s="185" t="str">
        <f>VLOOKUP(A26,Orçamento!$A$15:$J$761,4,0)</f>
        <v>ESQUADRIAS</v>
      </c>
      <c r="C26" s="182" t="e">
        <f>VLOOKUP(A26,'Resumo '!$A$15:$D$37,4,0)</f>
        <v>#DIV/0!</v>
      </c>
      <c r="D26" s="203">
        <f>Orçamento!E219</f>
        <v>0</v>
      </c>
      <c r="E26" s="709"/>
      <c r="F26" s="716"/>
      <c r="G26" s="711"/>
      <c r="H26" s="718"/>
      <c r="I26" s="718"/>
      <c r="J26" s="718"/>
      <c r="K26" s="718"/>
      <c r="L26" s="718"/>
      <c r="M26" s="718"/>
      <c r="N26" s="718"/>
      <c r="O26" s="718"/>
      <c r="P26" s="718"/>
      <c r="Q26" s="718"/>
      <c r="R26" s="721"/>
      <c r="S26" s="124"/>
      <c r="T26" s="78"/>
      <c r="U26" s="44"/>
      <c r="V26" s="44"/>
    </row>
    <row r="27" spans="1:22" ht="19.5" customHeight="1" x14ac:dyDescent="0.3">
      <c r="A27" s="189"/>
      <c r="B27" s="183"/>
      <c r="C27" s="184"/>
      <c r="D27" s="183"/>
      <c r="E27" s="116">
        <f>E26*$D$26</f>
        <v>0</v>
      </c>
      <c r="F27" s="122">
        <f t="shared" ref="F27:R27" si="5">F26*$D$26</f>
        <v>0</v>
      </c>
      <c r="G27" s="122">
        <f t="shared" si="5"/>
        <v>0</v>
      </c>
      <c r="H27" s="123">
        <f t="shared" si="5"/>
        <v>0</v>
      </c>
      <c r="I27" s="123">
        <f t="shared" si="5"/>
        <v>0</v>
      </c>
      <c r="J27" s="123">
        <f t="shared" si="5"/>
        <v>0</v>
      </c>
      <c r="K27" s="123">
        <f t="shared" si="5"/>
        <v>0</v>
      </c>
      <c r="L27" s="123">
        <f t="shared" si="5"/>
        <v>0</v>
      </c>
      <c r="M27" s="123">
        <f t="shared" si="5"/>
        <v>0</v>
      </c>
      <c r="N27" s="123">
        <f t="shared" si="5"/>
        <v>0</v>
      </c>
      <c r="O27" s="123">
        <f t="shared" si="5"/>
        <v>0</v>
      </c>
      <c r="P27" s="123">
        <f t="shared" si="5"/>
        <v>0</v>
      </c>
      <c r="Q27" s="123">
        <f t="shared" si="5"/>
        <v>0</v>
      </c>
      <c r="R27" s="123">
        <f t="shared" si="5"/>
        <v>0</v>
      </c>
      <c r="S27" s="124"/>
      <c r="T27" s="80"/>
      <c r="U27" s="44"/>
      <c r="V27" s="44"/>
    </row>
    <row r="28" spans="1:22" ht="19.5" customHeight="1" x14ac:dyDescent="0.3">
      <c r="A28" s="188">
        <v>7</v>
      </c>
      <c r="B28" s="185" t="str">
        <f>VLOOKUP(A28,Orçamento!$A$15:$J$761,4,0)</f>
        <v>SISTEMAS DE COBERTURA</v>
      </c>
      <c r="C28" s="185" t="e">
        <f>VLOOKUP(A28,'Resumo '!$A$15:$D$37,4,0)</f>
        <v>#DIV/0!</v>
      </c>
      <c r="D28" s="216">
        <f>Orçamento!E269</f>
        <v>0</v>
      </c>
      <c r="E28" s="710"/>
      <c r="F28" s="709"/>
      <c r="G28" s="709"/>
      <c r="H28" s="709"/>
      <c r="I28" s="709"/>
      <c r="J28" s="709"/>
      <c r="K28" s="709"/>
      <c r="L28" s="709"/>
      <c r="M28" s="709"/>
      <c r="N28" s="709"/>
      <c r="O28" s="709"/>
      <c r="P28" s="709"/>
      <c r="Q28" s="709"/>
      <c r="R28" s="709"/>
      <c r="S28" s="124"/>
      <c r="T28" s="78"/>
      <c r="U28" s="44"/>
      <c r="V28" s="44"/>
    </row>
    <row r="29" spans="1:22" ht="19.5" customHeight="1" x14ac:dyDescent="0.3">
      <c r="A29" s="189"/>
      <c r="B29" s="183"/>
      <c r="C29" s="183"/>
      <c r="D29" s="210"/>
      <c r="E29" s="119">
        <f>E28*$D$28</f>
        <v>0</v>
      </c>
      <c r="F29" s="117">
        <f t="shared" ref="F29:R29" si="6">F28*$D$28</f>
        <v>0</v>
      </c>
      <c r="G29" s="119">
        <f t="shared" si="6"/>
        <v>0</v>
      </c>
      <c r="H29" s="119">
        <f t="shared" si="6"/>
        <v>0</v>
      </c>
      <c r="I29" s="119">
        <f t="shared" si="6"/>
        <v>0</v>
      </c>
      <c r="J29" s="119">
        <f t="shared" si="6"/>
        <v>0</v>
      </c>
      <c r="K29" s="119">
        <f t="shared" si="6"/>
        <v>0</v>
      </c>
      <c r="L29" s="119">
        <f t="shared" si="6"/>
        <v>0</v>
      </c>
      <c r="M29" s="119">
        <f t="shared" si="6"/>
        <v>0</v>
      </c>
      <c r="N29" s="119">
        <f t="shared" si="6"/>
        <v>0</v>
      </c>
      <c r="O29" s="119">
        <f t="shared" si="6"/>
        <v>0</v>
      </c>
      <c r="P29" s="119">
        <f t="shared" si="6"/>
        <v>0</v>
      </c>
      <c r="Q29" s="119">
        <f t="shared" si="6"/>
        <v>0</v>
      </c>
      <c r="R29" s="122">
        <f t="shared" si="6"/>
        <v>0</v>
      </c>
      <c r="S29" s="124"/>
      <c r="T29" s="80"/>
      <c r="U29" s="44"/>
      <c r="V29" s="44"/>
    </row>
    <row r="30" spans="1:22" ht="19.5" customHeight="1" x14ac:dyDescent="0.3">
      <c r="A30" s="188">
        <v>8</v>
      </c>
      <c r="B30" s="185" t="str">
        <f>VLOOKUP(A30,Orçamento!$A$15:$J$761,4,0)</f>
        <v>IMPERMEABILIZAÇÃO</v>
      </c>
      <c r="C30" s="185" t="e">
        <f>VLOOKUP(A30,'Resumo '!$A$15:$D$37,4,0)</f>
        <v>#DIV/0!</v>
      </c>
      <c r="D30" s="203">
        <f>Orçamento!E288</f>
        <v>0</v>
      </c>
      <c r="E30" s="709"/>
      <c r="F30" s="709"/>
      <c r="G30" s="709"/>
      <c r="H30" s="709"/>
      <c r="I30" s="709"/>
      <c r="J30" s="709"/>
      <c r="K30" s="709"/>
      <c r="L30" s="709"/>
      <c r="M30" s="709"/>
      <c r="N30" s="709"/>
      <c r="O30" s="709"/>
      <c r="P30" s="709"/>
      <c r="Q30" s="709"/>
      <c r="R30" s="709"/>
      <c r="S30" s="124"/>
      <c r="T30" s="78"/>
      <c r="U30" s="44"/>
      <c r="V30" s="44"/>
    </row>
    <row r="31" spans="1:22" ht="19.5" customHeight="1" x14ac:dyDescent="0.3">
      <c r="A31" s="189"/>
      <c r="B31" s="183"/>
      <c r="C31" s="183"/>
      <c r="D31" s="183"/>
      <c r="E31" s="116">
        <f>E30*$D$30</f>
        <v>0</v>
      </c>
      <c r="F31" s="117">
        <f t="shared" ref="F31:R31" si="7">F30*$D$30</f>
        <v>0</v>
      </c>
      <c r="G31" s="122">
        <f t="shared" si="7"/>
        <v>0</v>
      </c>
      <c r="H31" s="122">
        <f t="shared" si="7"/>
        <v>0</v>
      </c>
      <c r="I31" s="122">
        <f t="shared" si="7"/>
        <v>0</v>
      </c>
      <c r="J31" s="122">
        <f t="shared" si="7"/>
        <v>0</v>
      </c>
      <c r="K31" s="122">
        <f t="shared" si="7"/>
        <v>0</v>
      </c>
      <c r="L31" s="122">
        <f t="shared" si="7"/>
        <v>0</v>
      </c>
      <c r="M31" s="122">
        <f t="shared" si="7"/>
        <v>0</v>
      </c>
      <c r="N31" s="122">
        <f t="shared" si="7"/>
        <v>0</v>
      </c>
      <c r="O31" s="122">
        <f t="shared" si="7"/>
        <v>0</v>
      </c>
      <c r="P31" s="122">
        <f t="shared" si="7"/>
        <v>0</v>
      </c>
      <c r="Q31" s="122">
        <f t="shared" si="7"/>
        <v>0</v>
      </c>
      <c r="R31" s="122">
        <f t="shared" si="7"/>
        <v>0</v>
      </c>
      <c r="S31" s="124"/>
      <c r="T31" s="80"/>
      <c r="U31" s="44"/>
      <c r="V31" s="44"/>
    </row>
    <row r="32" spans="1:22" ht="19.5" customHeight="1" x14ac:dyDescent="0.3">
      <c r="A32" s="186">
        <v>9</v>
      </c>
      <c r="B32" s="185" t="str">
        <f>VLOOKUP(A32,Orçamento!$A$15:$J$761,4,0)</f>
        <v>REVESTIMENTOS INTERNO E EXTERNO</v>
      </c>
      <c r="C32" s="185" t="e">
        <f>VLOOKUP(A32,'Resumo '!$A$15:$D$37,4,0)</f>
        <v>#DIV/0!</v>
      </c>
      <c r="D32" s="203">
        <f>Orçamento!E296</f>
        <v>0</v>
      </c>
      <c r="E32" s="710"/>
      <c r="F32" s="709"/>
      <c r="G32" s="709"/>
      <c r="H32" s="709"/>
      <c r="I32" s="709"/>
      <c r="J32" s="709"/>
      <c r="K32" s="709"/>
      <c r="L32" s="709"/>
      <c r="M32" s="709"/>
      <c r="N32" s="709"/>
      <c r="O32" s="709"/>
      <c r="P32" s="709"/>
      <c r="Q32" s="709"/>
      <c r="R32" s="709"/>
      <c r="S32" s="124"/>
      <c r="T32" s="78"/>
      <c r="U32" s="44"/>
      <c r="V32" s="44"/>
    </row>
    <row r="33" spans="1:22" ht="19.5" customHeight="1" x14ac:dyDescent="0.3">
      <c r="A33" s="183"/>
      <c r="B33" s="183"/>
      <c r="C33" s="183"/>
      <c r="D33" s="183"/>
      <c r="E33" s="115">
        <f>E32*$D$32</f>
        <v>0</v>
      </c>
      <c r="F33" s="115">
        <f t="shared" ref="F33:R33" si="8">F32*$D$32</f>
        <v>0</v>
      </c>
      <c r="G33" s="122">
        <f t="shared" si="8"/>
        <v>0</v>
      </c>
      <c r="H33" s="122">
        <f t="shared" si="8"/>
        <v>0</v>
      </c>
      <c r="I33" s="122">
        <f t="shared" si="8"/>
        <v>0</v>
      </c>
      <c r="J33" s="122">
        <f t="shared" si="8"/>
        <v>0</v>
      </c>
      <c r="K33" s="122">
        <f t="shared" si="8"/>
        <v>0</v>
      </c>
      <c r="L33" s="122">
        <f t="shared" si="8"/>
        <v>0</v>
      </c>
      <c r="M33" s="122">
        <f t="shared" si="8"/>
        <v>0</v>
      </c>
      <c r="N33" s="122">
        <f t="shared" si="8"/>
        <v>0</v>
      </c>
      <c r="O33" s="122">
        <f t="shared" si="8"/>
        <v>0</v>
      </c>
      <c r="P33" s="122">
        <f t="shared" si="8"/>
        <v>0</v>
      </c>
      <c r="Q33" s="122">
        <f t="shared" si="8"/>
        <v>0</v>
      </c>
      <c r="R33" s="122">
        <f t="shared" si="8"/>
        <v>0</v>
      </c>
      <c r="S33" s="124"/>
      <c r="T33" s="80"/>
      <c r="U33" s="44"/>
      <c r="V33" s="44"/>
    </row>
    <row r="34" spans="1:22" ht="19.5" customHeight="1" x14ac:dyDescent="0.3">
      <c r="A34" s="187">
        <v>10</v>
      </c>
      <c r="B34" s="201" t="str">
        <f>VLOOKUP(A34,Orçamento!$A$15:$J$761,4,0)</f>
        <v>SISTEMAS DE PISOS</v>
      </c>
      <c r="C34" s="182" t="e">
        <f>VLOOKUP(A34,'Resumo '!$A$15:$D$37,4,0)</f>
        <v>#DIV/0!</v>
      </c>
      <c r="D34" s="204">
        <f>Orçamento!E312</f>
        <v>0</v>
      </c>
      <c r="E34" s="709"/>
      <c r="F34" s="709"/>
      <c r="G34" s="709"/>
      <c r="H34" s="709"/>
      <c r="I34" s="709"/>
      <c r="J34" s="709"/>
      <c r="K34" s="709"/>
      <c r="L34" s="709"/>
      <c r="M34" s="709"/>
      <c r="N34" s="709"/>
      <c r="O34" s="709"/>
      <c r="P34" s="709"/>
      <c r="Q34" s="709"/>
      <c r="R34" s="709"/>
      <c r="S34" s="124"/>
      <c r="T34" s="80"/>
      <c r="U34" s="44"/>
      <c r="V34" s="44"/>
    </row>
    <row r="35" spans="1:22" ht="19.5" customHeight="1" x14ac:dyDescent="0.3">
      <c r="A35" s="184"/>
      <c r="B35" s="202"/>
      <c r="C35" s="184"/>
      <c r="D35" s="183"/>
      <c r="E35" s="115">
        <f>E34*$D$34</f>
        <v>0</v>
      </c>
      <c r="F35" s="115">
        <f t="shared" ref="F35:R35" si="9">F34*$D$34</f>
        <v>0</v>
      </c>
      <c r="G35" s="115">
        <f t="shared" si="9"/>
        <v>0</v>
      </c>
      <c r="H35" s="115">
        <f t="shared" si="9"/>
        <v>0</v>
      </c>
      <c r="I35" s="115">
        <f t="shared" si="9"/>
        <v>0</v>
      </c>
      <c r="J35" s="115">
        <f t="shared" si="9"/>
        <v>0</v>
      </c>
      <c r="K35" s="115">
        <f t="shared" si="9"/>
        <v>0</v>
      </c>
      <c r="L35" s="115">
        <f t="shared" si="9"/>
        <v>0</v>
      </c>
      <c r="M35" s="115">
        <f t="shared" si="9"/>
        <v>0</v>
      </c>
      <c r="N35" s="115">
        <f t="shared" si="9"/>
        <v>0</v>
      </c>
      <c r="O35" s="115">
        <f t="shared" si="9"/>
        <v>0</v>
      </c>
      <c r="P35" s="115">
        <f t="shared" si="9"/>
        <v>0</v>
      </c>
      <c r="Q35" s="115">
        <f t="shared" si="9"/>
        <v>0</v>
      </c>
      <c r="R35" s="115">
        <f t="shared" si="9"/>
        <v>0</v>
      </c>
      <c r="S35" s="124"/>
      <c r="T35" s="80"/>
      <c r="U35" s="44"/>
      <c r="V35" s="44"/>
    </row>
    <row r="36" spans="1:22" ht="19.5" customHeight="1" x14ac:dyDescent="0.3">
      <c r="A36" s="188">
        <v>11</v>
      </c>
      <c r="B36" s="185" t="str">
        <f>VLOOKUP(A36,Orçamento!$A$15:$J$761,4,0)</f>
        <v>PINTURAS E ACABAMENTOS</v>
      </c>
      <c r="C36" s="185" t="e">
        <f>VLOOKUP(A36,'Resumo '!$A$15:$D$37,4,0)</f>
        <v>#DIV/0!</v>
      </c>
      <c r="D36" s="203">
        <f>Orçamento!E333</f>
        <v>0</v>
      </c>
      <c r="E36" s="709"/>
      <c r="F36" s="709"/>
      <c r="G36" s="709"/>
      <c r="H36" s="709"/>
      <c r="I36" s="709"/>
      <c r="J36" s="709"/>
      <c r="K36" s="709"/>
      <c r="L36" s="709"/>
      <c r="M36" s="709"/>
      <c r="N36" s="709"/>
      <c r="O36" s="709"/>
      <c r="P36" s="709"/>
      <c r="Q36" s="709"/>
      <c r="R36" s="709"/>
      <c r="S36" s="124"/>
      <c r="T36" s="80"/>
      <c r="U36" s="44"/>
      <c r="V36" s="44"/>
    </row>
    <row r="37" spans="1:22" ht="19.5" customHeight="1" x14ac:dyDescent="0.3">
      <c r="A37" s="189"/>
      <c r="B37" s="183"/>
      <c r="C37" s="183"/>
      <c r="D37" s="183"/>
      <c r="E37" s="116">
        <f>E36*$D$36</f>
        <v>0</v>
      </c>
      <c r="F37" s="116">
        <f t="shared" ref="F37:R37" si="10">F36*$D$36</f>
        <v>0</v>
      </c>
      <c r="G37" s="122">
        <f t="shared" si="10"/>
        <v>0</v>
      </c>
      <c r="H37" s="122">
        <f t="shared" si="10"/>
        <v>0</v>
      </c>
      <c r="I37" s="116">
        <f t="shared" si="10"/>
        <v>0</v>
      </c>
      <c r="J37" s="122">
        <f t="shared" si="10"/>
        <v>0</v>
      </c>
      <c r="K37" s="122">
        <f t="shared" si="10"/>
        <v>0</v>
      </c>
      <c r="L37" s="122">
        <f t="shared" si="10"/>
        <v>0</v>
      </c>
      <c r="M37" s="122">
        <f t="shared" si="10"/>
        <v>0</v>
      </c>
      <c r="N37" s="122">
        <f t="shared" si="10"/>
        <v>0</v>
      </c>
      <c r="O37" s="122">
        <f t="shared" si="10"/>
        <v>0</v>
      </c>
      <c r="P37" s="122">
        <f t="shared" si="10"/>
        <v>0</v>
      </c>
      <c r="Q37" s="116">
        <f t="shared" si="10"/>
        <v>0</v>
      </c>
      <c r="R37" s="116">
        <f t="shared" si="10"/>
        <v>0</v>
      </c>
      <c r="S37" s="124"/>
      <c r="T37" s="80"/>
      <c r="U37" s="44"/>
      <c r="V37" s="44"/>
    </row>
    <row r="38" spans="1:22" ht="19.5" customHeight="1" x14ac:dyDescent="0.3">
      <c r="A38" s="187">
        <v>12</v>
      </c>
      <c r="B38" s="182" t="str">
        <f>VLOOKUP(A38,Orçamento!$A$15:$J$761,4,0)</f>
        <v>INSTALAÇÃO HIDRÁULICA</v>
      </c>
      <c r="C38" s="185" t="e">
        <f>VLOOKUP(A38,'Resumo '!$A$15:$D$37,4,0)</f>
        <v>#DIV/0!</v>
      </c>
      <c r="D38" s="203">
        <f>Orçamento!E358</f>
        <v>0</v>
      </c>
      <c r="E38" s="710"/>
      <c r="F38" s="717"/>
      <c r="G38" s="709"/>
      <c r="H38" s="709"/>
      <c r="I38" s="711"/>
      <c r="J38" s="709"/>
      <c r="K38" s="722"/>
      <c r="L38" s="715"/>
      <c r="M38" s="722"/>
      <c r="N38" s="722"/>
      <c r="O38" s="715"/>
      <c r="P38" s="722"/>
      <c r="Q38" s="710"/>
      <c r="R38" s="717"/>
      <c r="S38" s="124"/>
      <c r="T38" s="80"/>
      <c r="U38" s="44"/>
      <c r="V38" s="44"/>
    </row>
    <row r="39" spans="1:22" ht="19.5" customHeight="1" x14ac:dyDescent="0.3">
      <c r="A39" s="184"/>
      <c r="B39" s="184"/>
      <c r="C39" s="183"/>
      <c r="D39" s="183"/>
      <c r="E39" s="116">
        <f>E38*$D$38</f>
        <v>0</v>
      </c>
      <c r="F39" s="116">
        <f t="shared" ref="F39:R39" si="11">F38*$D$38</f>
        <v>0</v>
      </c>
      <c r="G39" s="116">
        <f t="shared" si="11"/>
        <v>0</v>
      </c>
      <c r="H39" s="122">
        <f t="shared" si="11"/>
        <v>0</v>
      </c>
      <c r="I39" s="122">
        <f t="shared" si="11"/>
        <v>0</v>
      </c>
      <c r="J39" s="116">
        <f t="shared" si="11"/>
        <v>0</v>
      </c>
      <c r="K39" s="116">
        <f t="shared" si="11"/>
        <v>0</v>
      </c>
      <c r="L39" s="116">
        <f t="shared" si="11"/>
        <v>0</v>
      </c>
      <c r="M39" s="116">
        <f t="shared" si="11"/>
        <v>0</v>
      </c>
      <c r="N39" s="116">
        <f t="shared" si="11"/>
        <v>0</v>
      </c>
      <c r="O39" s="116">
        <f t="shared" si="11"/>
        <v>0</v>
      </c>
      <c r="P39" s="116"/>
      <c r="Q39" s="116">
        <f t="shared" si="11"/>
        <v>0</v>
      </c>
      <c r="R39" s="116">
        <f t="shared" si="11"/>
        <v>0</v>
      </c>
      <c r="S39" s="124"/>
      <c r="T39" s="80"/>
      <c r="U39" s="44"/>
      <c r="V39" s="44"/>
    </row>
    <row r="40" spans="1:22" ht="19.5" customHeight="1" x14ac:dyDescent="0.3">
      <c r="A40" s="188">
        <v>13</v>
      </c>
      <c r="B40" s="185" t="str">
        <f>VLOOKUP(A40,Orçamento!$A$15:$J$761,4,0)</f>
        <v>DRENAGEM DE ÁGUAS PLUVIAIS</v>
      </c>
      <c r="C40" s="185" t="e">
        <f>VLOOKUP(A40,'Resumo '!$A$15:$D$37,4,0)</f>
        <v>#DIV/0!</v>
      </c>
      <c r="D40" s="203">
        <f>Orçamento!E419</f>
        <v>0</v>
      </c>
      <c r="E40" s="710"/>
      <c r="F40" s="723"/>
      <c r="G40" s="710"/>
      <c r="H40" s="709"/>
      <c r="I40" s="709"/>
      <c r="J40" s="710"/>
      <c r="K40" s="724"/>
      <c r="L40" s="724"/>
      <c r="M40" s="724"/>
      <c r="N40" s="724"/>
      <c r="O40" s="724"/>
      <c r="P40" s="724"/>
      <c r="Q40" s="717"/>
      <c r="R40" s="717"/>
      <c r="S40" s="124"/>
      <c r="T40" s="80"/>
      <c r="U40" s="44"/>
      <c r="V40" s="44"/>
    </row>
    <row r="41" spans="1:22" ht="19.5" customHeight="1" x14ac:dyDescent="0.3">
      <c r="A41" s="189"/>
      <c r="B41" s="183"/>
      <c r="C41" s="183"/>
      <c r="D41" s="183"/>
      <c r="E41" s="115">
        <f>E40*$D$40</f>
        <v>0</v>
      </c>
      <c r="F41" s="115">
        <f t="shared" ref="F41:R41" si="12">F40*$D$40</f>
        <v>0</v>
      </c>
      <c r="G41" s="115">
        <f t="shared" si="12"/>
        <v>0</v>
      </c>
      <c r="H41" s="115">
        <f t="shared" si="12"/>
        <v>0</v>
      </c>
      <c r="I41" s="115">
        <f t="shared" si="12"/>
        <v>0</v>
      </c>
      <c r="J41" s="115">
        <f t="shared" si="12"/>
        <v>0</v>
      </c>
      <c r="K41" s="115"/>
      <c r="L41" s="115"/>
      <c r="M41" s="115">
        <f t="shared" si="12"/>
        <v>0</v>
      </c>
      <c r="N41" s="115">
        <f t="shared" si="12"/>
        <v>0</v>
      </c>
      <c r="O41" s="115">
        <f t="shared" si="12"/>
        <v>0</v>
      </c>
      <c r="P41" s="115">
        <f t="shared" si="12"/>
        <v>0</v>
      </c>
      <c r="Q41" s="115">
        <f t="shared" si="12"/>
        <v>0</v>
      </c>
      <c r="R41" s="115">
        <f t="shared" si="12"/>
        <v>0</v>
      </c>
      <c r="S41" s="124"/>
      <c r="T41" s="80"/>
      <c r="U41" s="44"/>
      <c r="V41" s="44"/>
    </row>
    <row r="42" spans="1:22" ht="19.5" customHeight="1" x14ac:dyDescent="0.3">
      <c r="A42" s="188">
        <v>14</v>
      </c>
      <c r="B42" s="190" t="str">
        <f>VLOOKUP(A42,Orçamento!$A$15:$J$761,4,0)</f>
        <v>INSTALAÇÃO SANITÁRIA</v>
      </c>
      <c r="C42" s="205" t="e">
        <f>VLOOKUP(A42,'Resumo '!$A$15:$D$37,4,0)</f>
        <v>#DIV/0!</v>
      </c>
      <c r="D42" s="204">
        <f>Orçamento!E442</f>
        <v>0</v>
      </c>
      <c r="E42" s="709"/>
      <c r="F42" s="709"/>
      <c r="G42" s="709"/>
      <c r="H42" s="709"/>
      <c r="I42" s="709"/>
      <c r="J42" s="709"/>
      <c r="K42" s="709"/>
      <c r="L42" s="709"/>
      <c r="M42" s="709"/>
      <c r="N42" s="709"/>
      <c r="O42" s="709"/>
      <c r="P42" s="709"/>
      <c r="Q42" s="709"/>
      <c r="R42" s="709"/>
      <c r="S42" s="124"/>
      <c r="T42" s="80"/>
      <c r="U42" s="44"/>
      <c r="V42" s="44"/>
    </row>
    <row r="43" spans="1:22" ht="19.5" customHeight="1" x14ac:dyDescent="0.3">
      <c r="A43" s="189"/>
      <c r="B43" s="191"/>
      <c r="C43" s="206"/>
      <c r="D43" s="183"/>
      <c r="E43" s="119">
        <f>E42*$D$42</f>
        <v>0</v>
      </c>
      <c r="F43" s="119">
        <f t="shared" ref="F43:R43" si="13">F42*$D$42</f>
        <v>0</v>
      </c>
      <c r="G43" s="119">
        <f t="shared" si="13"/>
        <v>0</v>
      </c>
      <c r="H43" s="119">
        <f t="shared" si="13"/>
        <v>0</v>
      </c>
      <c r="I43" s="119">
        <f t="shared" si="13"/>
        <v>0</v>
      </c>
      <c r="J43" s="119">
        <f t="shared" si="13"/>
        <v>0</v>
      </c>
      <c r="K43" s="119">
        <f t="shared" si="13"/>
        <v>0</v>
      </c>
      <c r="L43" s="119">
        <f t="shared" si="13"/>
        <v>0</v>
      </c>
      <c r="M43" s="119">
        <f t="shared" si="13"/>
        <v>0</v>
      </c>
      <c r="N43" s="119">
        <f t="shared" si="13"/>
        <v>0</v>
      </c>
      <c r="O43" s="119">
        <f t="shared" si="13"/>
        <v>0</v>
      </c>
      <c r="P43" s="119"/>
      <c r="Q43" s="119">
        <f t="shared" si="13"/>
        <v>0</v>
      </c>
      <c r="R43" s="119">
        <f t="shared" si="13"/>
        <v>0</v>
      </c>
      <c r="S43" s="124"/>
      <c r="T43" s="80"/>
      <c r="U43" s="44"/>
      <c r="V43" s="44"/>
    </row>
    <row r="44" spans="1:22" ht="19.5" customHeight="1" x14ac:dyDescent="0.3">
      <c r="A44" s="187">
        <v>15</v>
      </c>
      <c r="B44" s="182" t="str">
        <f>VLOOKUP(A44,Orçamento!$A$15:$J$761,4,0)</f>
        <v>LOUÇAS, ACESSÓRIOS E METAIS</v>
      </c>
      <c r="C44" s="185" t="e">
        <f>VLOOKUP(A44,'Resumo '!$A$15:$D$37,4,0)</f>
        <v>#DIV/0!</v>
      </c>
      <c r="D44" s="203">
        <f>Orçamento!E492</f>
        <v>0</v>
      </c>
      <c r="E44" s="709"/>
      <c r="F44" s="709"/>
      <c r="G44" s="709"/>
      <c r="H44" s="709"/>
      <c r="I44" s="709"/>
      <c r="J44" s="709"/>
      <c r="K44" s="709"/>
      <c r="L44" s="709"/>
      <c r="M44" s="709"/>
      <c r="N44" s="709"/>
      <c r="O44" s="709"/>
      <c r="P44" s="709"/>
      <c r="Q44" s="709"/>
      <c r="R44" s="709"/>
      <c r="S44" s="124"/>
      <c r="T44" s="80"/>
      <c r="U44" s="44"/>
      <c r="V44" s="44"/>
    </row>
    <row r="45" spans="1:22" ht="19.5" customHeight="1" x14ac:dyDescent="0.3">
      <c r="A45" s="184"/>
      <c r="B45" s="184"/>
      <c r="C45" s="183"/>
      <c r="D45" s="183"/>
      <c r="E45" s="119">
        <f>E44*$D$44</f>
        <v>0</v>
      </c>
      <c r="F45" s="119">
        <f t="shared" ref="F45:R45" si="14">F44*$D$44</f>
        <v>0</v>
      </c>
      <c r="G45" s="119">
        <f t="shared" si="14"/>
        <v>0</v>
      </c>
      <c r="H45" s="119">
        <f t="shared" si="14"/>
        <v>0</v>
      </c>
      <c r="I45" s="119">
        <f t="shared" si="14"/>
        <v>0</v>
      </c>
      <c r="J45" s="119">
        <f t="shared" si="14"/>
        <v>0</v>
      </c>
      <c r="K45" s="119">
        <f t="shared" si="14"/>
        <v>0</v>
      </c>
      <c r="L45" s="119">
        <f t="shared" si="14"/>
        <v>0</v>
      </c>
      <c r="M45" s="119">
        <f t="shared" si="14"/>
        <v>0</v>
      </c>
      <c r="N45" s="119">
        <f t="shared" si="14"/>
        <v>0</v>
      </c>
      <c r="O45" s="119">
        <f t="shared" si="14"/>
        <v>0</v>
      </c>
      <c r="P45" s="119">
        <f t="shared" si="14"/>
        <v>0</v>
      </c>
      <c r="Q45" s="119">
        <f t="shared" si="14"/>
        <v>0</v>
      </c>
      <c r="R45" s="119">
        <f t="shared" si="14"/>
        <v>0</v>
      </c>
      <c r="S45" s="124"/>
      <c r="T45" s="80"/>
      <c r="U45" s="44"/>
      <c r="V45" s="44"/>
    </row>
    <row r="46" spans="1:22" ht="19.5" customHeight="1" x14ac:dyDescent="0.3">
      <c r="A46" s="186">
        <v>16</v>
      </c>
      <c r="B46" s="185" t="str">
        <f>VLOOKUP(A46,Orçamento!$A$15:$J$761,4,0)</f>
        <v>INSTALAÇÃO DE GÁS COMBUSTÍVEL</v>
      </c>
      <c r="C46" s="185" t="e">
        <f>VLOOKUP(A46,'Resumo '!$A$15:$D$37,4,0)</f>
        <v>#DIV/0!</v>
      </c>
      <c r="D46" s="203">
        <f>Orçamento!E528</f>
        <v>0</v>
      </c>
      <c r="E46" s="717"/>
      <c r="F46" s="709"/>
      <c r="G46" s="709"/>
      <c r="H46" s="709"/>
      <c r="I46" s="709"/>
      <c r="J46" s="709"/>
      <c r="K46" s="709"/>
      <c r="L46" s="709"/>
      <c r="M46" s="709"/>
      <c r="N46" s="709"/>
      <c r="O46" s="709"/>
      <c r="P46" s="709"/>
      <c r="Q46" s="709"/>
      <c r="R46" s="709"/>
      <c r="S46" s="124"/>
      <c r="T46" s="80"/>
      <c r="U46" s="44"/>
      <c r="V46" s="44"/>
    </row>
    <row r="47" spans="1:22" ht="19.5" customHeight="1" x14ac:dyDescent="0.3">
      <c r="A47" s="183"/>
      <c r="B47" s="184"/>
      <c r="C47" s="183"/>
      <c r="D47" s="183"/>
      <c r="E47" s="119">
        <f>E46*$D$46</f>
        <v>0</v>
      </c>
      <c r="F47" s="119">
        <f t="shared" ref="F47:R47" si="15">F46*$D$46</f>
        <v>0</v>
      </c>
      <c r="G47" s="119">
        <f t="shared" si="15"/>
        <v>0</v>
      </c>
      <c r="H47" s="119">
        <f t="shared" si="15"/>
        <v>0</v>
      </c>
      <c r="I47" s="119">
        <f t="shared" si="15"/>
        <v>0</v>
      </c>
      <c r="J47" s="119">
        <f t="shared" si="15"/>
        <v>0</v>
      </c>
      <c r="K47" s="119">
        <f t="shared" si="15"/>
        <v>0</v>
      </c>
      <c r="L47" s="119">
        <f t="shared" si="15"/>
        <v>0</v>
      </c>
      <c r="M47" s="119">
        <f t="shared" si="15"/>
        <v>0</v>
      </c>
      <c r="N47" s="119">
        <f t="shared" si="15"/>
        <v>0</v>
      </c>
      <c r="O47" s="119">
        <f t="shared" si="15"/>
        <v>0</v>
      </c>
      <c r="P47" s="119">
        <f t="shared" si="15"/>
        <v>0</v>
      </c>
      <c r="Q47" s="119">
        <f t="shared" si="15"/>
        <v>0</v>
      </c>
      <c r="R47" s="119">
        <f t="shared" si="15"/>
        <v>0</v>
      </c>
      <c r="S47" s="124"/>
      <c r="T47" s="80"/>
      <c r="U47" s="44"/>
      <c r="V47" s="44"/>
    </row>
    <row r="48" spans="1:22" ht="19.5" customHeight="1" x14ac:dyDescent="0.3">
      <c r="A48" s="186">
        <v>17</v>
      </c>
      <c r="B48" s="185" t="str">
        <f>VLOOKUP(A48,Orçamento!$A$15:$J$761,4,0)</f>
        <v>SISTEMA DE PROTEÇÃO CONTRA INCÊNDIO</v>
      </c>
      <c r="C48" s="182" t="e">
        <f>VLOOKUP(A48,'Resumo '!$A$15:$D$37,4,0)</f>
        <v>#DIV/0!</v>
      </c>
      <c r="D48" s="204">
        <f>Orçamento!E539</f>
        <v>0</v>
      </c>
      <c r="E48" s="710"/>
      <c r="F48" s="709"/>
      <c r="G48" s="709"/>
      <c r="H48" s="709"/>
      <c r="I48" s="709"/>
      <c r="J48" s="709"/>
      <c r="K48" s="709"/>
      <c r="L48" s="709"/>
      <c r="M48" s="709"/>
      <c r="N48" s="709"/>
      <c r="O48" s="709"/>
      <c r="P48" s="709"/>
      <c r="Q48" s="709"/>
      <c r="R48" s="709"/>
      <c r="S48" s="124"/>
      <c r="T48" s="80"/>
      <c r="U48" s="44"/>
      <c r="V48" s="44"/>
    </row>
    <row r="49" spans="1:22" ht="19.5" customHeight="1" x14ac:dyDescent="0.3">
      <c r="A49" s="183"/>
      <c r="B49" s="184"/>
      <c r="C49" s="184"/>
      <c r="D49" s="184"/>
      <c r="E49" s="119">
        <f>E48*$D$48</f>
        <v>0</v>
      </c>
      <c r="F49" s="119">
        <f t="shared" ref="F49:R49" si="16">F48*$D$48</f>
        <v>0</v>
      </c>
      <c r="G49" s="119">
        <f t="shared" si="16"/>
        <v>0</v>
      </c>
      <c r="H49" s="119">
        <f t="shared" si="16"/>
        <v>0</v>
      </c>
      <c r="I49" s="119">
        <f t="shared" si="16"/>
        <v>0</v>
      </c>
      <c r="J49" s="119">
        <f t="shared" si="16"/>
        <v>0</v>
      </c>
      <c r="K49" s="119">
        <f t="shared" si="16"/>
        <v>0</v>
      </c>
      <c r="L49" s="119">
        <f t="shared" si="16"/>
        <v>0</v>
      </c>
      <c r="M49" s="119">
        <f t="shared" si="16"/>
        <v>0</v>
      </c>
      <c r="N49" s="119">
        <f t="shared" si="16"/>
        <v>0</v>
      </c>
      <c r="O49" s="119">
        <f t="shared" si="16"/>
        <v>0</v>
      </c>
      <c r="P49" s="119">
        <f t="shared" si="16"/>
        <v>0</v>
      </c>
      <c r="Q49" s="119">
        <f t="shared" si="16"/>
        <v>0</v>
      </c>
      <c r="R49" s="119">
        <f t="shared" si="16"/>
        <v>0</v>
      </c>
      <c r="S49" s="124"/>
      <c r="T49" s="80"/>
      <c r="U49" s="44"/>
      <c r="V49" s="44"/>
    </row>
    <row r="50" spans="1:22" ht="19.5" customHeight="1" x14ac:dyDescent="0.3">
      <c r="A50" s="186">
        <v>18</v>
      </c>
      <c r="B50" s="185" t="str">
        <f>VLOOKUP(A50,Orçamento!$A$15:$J$761,4,0)</f>
        <v>INSTALAÇÃO ELÉTRICA - 110V</v>
      </c>
      <c r="C50" s="185" t="e">
        <f>VLOOKUP(A50,'Resumo '!$A$15:$D$37,4,0)</f>
        <v>#DIV/0!</v>
      </c>
      <c r="D50" s="203">
        <f>Orçamento!E571</f>
        <v>0</v>
      </c>
      <c r="E50" s="709"/>
      <c r="F50" s="709"/>
      <c r="G50" s="709"/>
      <c r="H50" s="709"/>
      <c r="I50" s="709"/>
      <c r="J50" s="709"/>
      <c r="K50" s="709"/>
      <c r="L50" s="709"/>
      <c r="M50" s="709"/>
      <c r="N50" s="709"/>
      <c r="O50" s="709"/>
      <c r="P50" s="709"/>
      <c r="Q50" s="709"/>
      <c r="R50" s="709"/>
      <c r="S50" s="124"/>
      <c r="T50" s="80"/>
      <c r="U50" s="44"/>
      <c r="V50" s="44"/>
    </row>
    <row r="51" spans="1:22" ht="19.5" customHeight="1" x14ac:dyDescent="0.3">
      <c r="A51" s="184"/>
      <c r="B51" s="183"/>
      <c r="C51" s="183"/>
      <c r="D51" s="183"/>
      <c r="E51" s="119">
        <f>E50*$D$50</f>
        <v>0</v>
      </c>
      <c r="F51" s="119">
        <f t="shared" ref="F51:R51" si="17">F50*$D$50</f>
        <v>0</v>
      </c>
      <c r="G51" s="119">
        <f t="shared" si="17"/>
        <v>0</v>
      </c>
      <c r="H51" s="119">
        <f t="shared" si="17"/>
        <v>0</v>
      </c>
      <c r="I51" s="119">
        <f t="shared" si="17"/>
        <v>0</v>
      </c>
      <c r="J51" s="119">
        <f t="shared" si="17"/>
        <v>0</v>
      </c>
      <c r="K51" s="119">
        <f t="shared" si="17"/>
        <v>0</v>
      </c>
      <c r="L51" s="119">
        <f t="shared" si="17"/>
        <v>0</v>
      </c>
      <c r="M51" s="119">
        <f t="shared" si="17"/>
        <v>0</v>
      </c>
      <c r="N51" s="119">
        <f t="shared" si="17"/>
        <v>0</v>
      </c>
      <c r="O51" s="119">
        <f t="shared" si="17"/>
        <v>0</v>
      </c>
      <c r="P51" s="119">
        <f t="shared" si="17"/>
        <v>0</v>
      </c>
      <c r="Q51" s="119">
        <f t="shared" si="17"/>
        <v>0</v>
      </c>
      <c r="R51" s="119">
        <f t="shared" si="17"/>
        <v>0</v>
      </c>
      <c r="S51" s="124"/>
      <c r="T51" s="80"/>
      <c r="U51" s="44"/>
      <c r="V51" s="44"/>
    </row>
    <row r="52" spans="1:22" ht="19.5" customHeight="1" x14ac:dyDescent="0.3">
      <c r="A52" s="186">
        <v>19</v>
      </c>
      <c r="B52" s="185" t="str">
        <f>VLOOKUP(A52,Orçamento!$A$15:$J$761,4,0)</f>
        <v>INSTALAÇÕES DE CLIMATIZAÇÃO</v>
      </c>
      <c r="C52" s="182" t="e">
        <f>VLOOKUP(A52,'Resumo '!$A$15:$D$37,4,0)</f>
        <v>#DIV/0!</v>
      </c>
      <c r="D52" s="204">
        <f>Orçamento!E667</f>
        <v>0</v>
      </c>
      <c r="E52" s="709"/>
      <c r="F52" s="709"/>
      <c r="G52" s="709"/>
      <c r="H52" s="709"/>
      <c r="I52" s="709"/>
      <c r="J52" s="709"/>
      <c r="K52" s="709"/>
      <c r="L52" s="709"/>
      <c r="M52" s="709"/>
      <c r="N52" s="709"/>
      <c r="O52" s="709"/>
      <c r="P52" s="709"/>
      <c r="Q52" s="709"/>
      <c r="R52" s="709"/>
      <c r="S52" s="124"/>
      <c r="T52" s="80"/>
      <c r="U52" s="44"/>
      <c r="V52" s="44"/>
    </row>
    <row r="53" spans="1:22" ht="19.5" customHeight="1" x14ac:dyDescent="0.3">
      <c r="A53" s="183"/>
      <c r="B53" s="183"/>
      <c r="C53" s="183"/>
      <c r="D53" s="183"/>
      <c r="E53" s="119">
        <f>E52*$D$52</f>
        <v>0</v>
      </c>
      <c r="F53" s="119">
        <f t="shared" ref="F53:R53" si="18">F52*$D$52</f>
        <v>0</v>
      </c>
      <c r="G53" s="119">
        <f t="shared" si="18"/>
        <v>0</v>
      </c>
      <c r="H53" s="119">
        <f t="shared" si="18"/>
        <v>0</v>
      </c>
      <c r="I53" s="119">
        <f t="shared" si="18"/>
        <v>0</v>
      </c>
      <c r="J53" s="119">
        <f t="shared" si="18"/>
        <v>0</v>
      </c>
      <c r="K53" s="119">
        <f t="shared" si="18"/>
        <v>0</v>
      </c>
      <c r="L53" s="119">
        <f t="shared" si="18"/>
        <v>0</v>
      </c>
      <c r="M53" s="119">
        <f t="shared" si="18"/>
        <v>0</v>
      </c>
      <c r="N53" s="119">
        <f t="shared" si="18"/>
        <v>0</v>
      </c>
      <c r="O53" s="119">
        <f t="shared" si="18"/>
        <v>0</v>
      </c>
      <c r="P53" s="119">
        <f t="shared" si="18"/>
        <v>0</v>
      </c>
      <c r="Q53" s="119">
        <f t="shared" si="18"/>
        <v>0</v>
      </c>
      <c r="R53" s="119">
        <f t="shared" si="18"/>
        <v>0</v>
      </c>
      <c r="S53" s="124"/>
      <c r="T53" s="80"/>
      <c r="U53" s="44"/>
      <c r="V53" s="44"/>
    </row>
    <row r="54" spans="1:22" ht="19.5" customHeight="1" x14ac:dyDescent="0.3">
      <c r="A54" s="187">
        <v>20</v>
      </c>
      <c r="B54" s="185" t="str">
        <f>VLOOKUP(A54,Orçamento!$A$15:$J$761,4,0)</f>
        <v>INSTALAÇÕES DE CABEAMENTO ESTRUTURADO</v>
      </c>
      <c r="C54" s="182" t="e">
        <f>VLOOKUP(A54,'Resumo '!$A$15:$D$37,4,0)</f>
        <v>#DIV/0!</v>
      </c>
      <c r="D54" s="204">
        <f>Orçamento!E683</f>
        <v>0</v>
      </c>
      <c r="E54" s="710"/>
      <c r="F54" s="717"/>
      <c r="G54" s="709"/>
      <c r="H54" s="709"/>
      <c r="I54" s="711"/>
      <c r="J54" s="709"/>
      <c r="K54" s="715"/>
      <c r="L54" s="725"/>
      <c r="M54" s="715"/>
      <c r="N54" s="726"/>
      <c r="O54" s="726"/>
      <c r="P54" s="725"/>
      <c r="Q54" s="710"/>
      <c r="R54" s="717"/>
      <c r="S54" s="124"/>
      <c r="T54" s="80"/>
      <c r="U54" s="44"/>
      <c r="V54" s="44"/>
    </row>
    <row r="55" spans="1:22" ht="19.5" customHeight="1" x14ac:dyDescent="0.3">
      <c r="A55" s="184"/>
      <c r="B55" s="183"/>
      <c r="C55" s="184"/>
      <c r="D55" s="184"/>
      <c r="E55" s="119">
        <f>E54*$D$54</f>
        <v>0</v>
      </c>
      <c r="F55" s="119">
        <f t="shared" ref="F55:R55" si="19">F54*$D$54</f>
        <v>0</v>
      </c>
      <c r="G55" s="119">
        <f t="shared" si="19"/>
        <v>0</v>
      </c>
      <c r="H55" s="119">
        <f t="shared" si="19"/>
        <v>0</v>
      </c>
      <c r="I55" s="119">
        <f t="shared" si="19"/>
        <v>0</v>
      </c>
      <c r="J55" s="119">
        <f t="shared" si="19"/>
        <v>0</v>
      </c>
      <c r="K55" s="119">
        <f t="shared" si="19"/>
        <v>0</v>
      </c>
      <c r="L55" s="119">
        <f t="shared" si="19"/>
        <v>0</v>
      </c>
      <c r="M55" s="119">
        <f t="shared" si="19"/>
        <v>0</v>
      </c>
      <c r="N55" s="119">
        <f t="shared" si="19"/>
        <v>0</v>
      </c>
      <c r="O55" s="119">
        <f t="shared" si="19"/>
        <v>0</v>
      </c>
      <c r="P55" s="119">
        <f t="shared" si="19"/>
        <v>0</v>
      </c>
      <c r="Q55" s="119">
        <f t="shared" si="19"/>
        <v>0</v>
      </c>
      <c r="R55" s="119">
        <f t="shared" si="19"/>
        <v>0</v>
      </c>
      <c r="S55" s="124"/>
      <c r="T55" s="80"/>
      <c r="U55" s="44"/>
      <c r="V55" s="44"/>
    </row>
    <row r="56" spans="1:22" ht="19.5" customHeight="1" x14ac:dyDescent="0.3">
      <c r="A56" s="186">
        <v>21</v>
      </c>
      <c r="B56" s="201" t="str">
        <f>VLOOKUP(A56,Orçamento!$A$15:$J$761,4,0)</f>
        <v>SISTEMA DE EXAUSTÃO MECÂNICA</v>
      </c>
      <c r="C56" s="185" t="e">
        <f>VLOOKUP(A56,'Resumo '!$A$15:$D$37,4,0)</f>
        <v>#DIV/0!</v>
      </c>
      <c r="D56" s="209">
        <f>Orçamento!E721</f>
        <v>0</v>
      </c>
      <c r="E56" s="710"/>
      <c r="F56" s="723"/>
      <c r="G56" s="710"/>
      <c r="H56" s="709"/>
      <c r="I56" s="709"/>
      <c r="J56" s="710"/>
      <c r="K56" s="724"/>
      <c r="L56" s="724"/>
      <c r="M56" s="724"/>
      <c r="N56" s="724"/>
      <c r="O56" s="724"/>
      <c r="P56" s="724"/>
      <c r="Q56" s="717"/>
      <c r="R56" s="717"/>
      <c r="S56" s="124"/>
      <c r="T56" s="80"/>
      <c r="U56" s="44"/>
      <c r="V56" s="44"/>
    </row>
    <row r="57" spans="1:22" ht="19.5" customHeight="1" x14ac:dyDescent="0.3">
      <c r="A57" s="184"/>
      <c r="B57" s="202"/>
      <c r="C57" s="183"/>
      <c r="D57" s="210"/>
      <c r="E57" s="119">
        <f>E56*$D$56</f>
        <v>0</v>
      </c>
      <c r="F57" s="119">
        <f t="shared" ref="F57:R57" si="20">F56*$D$56</f>
        <v>0</v>
      </c>
      <c r="G57" s="119">
        <f t="shared" si="20"/>
        <v>0</v>
      </c>
      <c r="H57" s="119">
        <f t="shared" si="20"/>
        <v>0</v>
      </c>
      <c r="I57" s="119">
        <f t="shared" si="20"/>
        <v>0</v>
      </c>
      <c r="J57" s="119">
        <f t="shared" si="20"/>
        <v>0</v>
      </c>
      <c r="K57" s="119">
        <f t="shared" si="20"/>
        <v>0</v>
      </c>
      <c r="L57" s="119">
        <f t="shared" si="20"/>
        <v>0</v>
      </c>
      <c r="M57" s="119">
        <f t="shared" si="20"/>
        <v>0</v>
      </c>
      <c r="N57" s="119">
        <f t="shared" si="20"/>
        <v>0</v>
      </c>
      <c r="O57" s="119">
        <f t="shared" si="20"/>
        <v>0</v>
      </c>
      <c r="P57" s="119">
        <f t="shared" si="20"/>
        <v>0</v>
      </c>
      <c r="Q57" s="119">
        <f t="shared" si="20"/>
        <v>0</v>
      </c>
      <c r="R57" s="119">
        <f t="shared" si="20"/>
        <v>0</v>
      </c>
      <c r="S57" s="124"/>
      <c r="T57" s="80"/>
      <c r="U57" s="44"/>
      <c r="V57" s="44"/>
    </row>
    <row r="58" spans="1:22" ht="19.5" customHeight="1" x14ac:dyDescent="0.3">
      <c r="A58" s="186">
        <v>22</v>
      </c>
      <c r="B58" s="212" t="str">
        <f>VLOOKUP(A58,Orçamento!$A$15:$J$761,4,0)</f>
        <v>SISTEMA DE PROTEÇÃO CONTRA DESCARGAS ATMOSFÉRICAS (SPDA)</v>
      </c>
      <c r="C58" s="185" t="e">
        <f>VLOOKUP(A58,'Resumo '!$A$15:$D$37,4,0)</f>
        <v>#DIV/0!</v>
      </c>
      <c r="D58" s="204">
        <f>Orçamento!E725</f>
        <v>0</v>
      </c>
      <c r="E58" s="709"/>
      <c r="F58" s="709"/>
      <c r="G58" s="709"/>
      <c r="H58" s="709"/>
      <c r="I58" s="709"/>
      <c r="J58" s="709"/>
      <c r="K58" s="709"/>
      <c r="L58" s="709"/>
      <c r="M58" s="709"/>
      <c r="N58" s="709"/>
      <c r="O58" s="709"/>
      <c r="P58" s="709"/>
      <c r="Q58" s="709"/>
      <c r="R58" s="709"/>
      <c r="S58" s="124"/>
      <c r="T58" s="80"/>
      <c r="U58" s="44"/>
      <c r="V58" s="44"/>
    </row>
    <row r="59" spans="1:22" ht="19.5" customHeight="1" x14ac:dyDescent="0.3">
      <c r="A59" s="183"/>
      <c r="B59" s="202"/>
      <c r="C59" s="183"/>
      <c r="D59" s="184"/>
      <c r="E59" s="119">
        <f>E58*$D$58</f>
        <v>0</v>
      </c>
      <c r="F59" s="119">
        <f t="shared" ref="F59:R59" si="21">F58*$D$58</f>
        <v>0</v>
      </c>
      <c r="G59" s="119">
        <f t="shared" si="21"/>
        <v>0</v>
      </c>
      <c r="H59" s="119">
        <f t="shared" si="21"/>
        <v>0</v>
      </c>
      <c r="I59" s="119">
        <f t="shared" si="21"/>
        <v>0</v>
      </c>
      <c r="J59" s="119">
        <f t="shared" si="21"/>
        <v>0</v>
      </c>
      <c r="K59" s="119">
        <f t="shared" si="21"/>
        <v>0</v>
      </c>
      <c r="L59" s="119">
        <f t="shared" si="21"/>
        <v>0</v>
      </c>
      <c r="M59" s="119">
        <f t="shared" si="21"/>
        <v>0</v>
      </c>
      <c r="N59" s="119">
        <f t="shared" si="21"/>
        <v>0</v>
      </c>
      <c r="O59" s="119">
        <f t="shared" si="21"/>
        <v>0</v>
      </c>
      <c r="P59" s="119">
        <f t="shared" si="21"/>
        <v>0</v>
      </c>
      <c r="Q59" s="119">
        <f t="shared" si="21"/>
        <v>0</v>
      </c>
      <c r="R59" s="119">
        <f t="shared" si="21"/>
        <v>0</v>
      </c>
      <c r="S59" s="124"/>
      <c r="T59" s="80"/>
      <c r="U59" s="44"/>
      <c r="V59" s="44"/>
    </row>
    <row r="60" spans="1:22" ht="19.5" customHeight="1" x14ac:dyDescent="0.3">
      <c r="A60" s="188">
        <v>23</v>
      </c>
      <c r="B60" s="185" t="str">
        <f>VLOOKUP(A60,Orçamento!$A$15:$J$761,4,0)</f>
        <v>SERVIÇOS COMPLEMENTARES</v>
      </c>
      <c r="C60" s="185" t="e">
        <f>VLOOKUP(A60,'Resumo '!$A$15:$D$37,4,0)</f>
        <v>#DIV/0!</v>
      </c>
      <c r="D60" s="203">
        <f>Orçamento!E742</f>
        <v>0</v>
      </c>
      <c r="E60" s="709"/>
      <c r="F60" s="709"/>
      <c r="G60" s="709"/>
      <c r="H60" s="709"/>
      <c r="I60" s="709"/>
      <c r="J60" s="709"/>
      <c r="K60" s="709"/>
      <c r="L60" s="709"/>
      <c r="M60" s="709"/>
      <c r="N60" s="709"/>
      <c r="O60" s="709"/>
      <c r="P60" s="709"/>
      <c r="Q60" s="709"/>
      <c r="R60" s="709"/>
      <c r="S60" s="124"/>
      <c r="T60" s="80"/>
      <c r="U60" s="44"/>
      <c r="V60" s="44"/>
    </row>
    <row r="61" spans="1:22" ht="19.5" customHeight="1" x14ac:dyDescent="0.3">
      <c r="A61" s="189"/>
      <c r="B61" s="184"/>
      <c r="C61" s="183"/>
      <c r="D61" s="184"/>
      <c r="E61" s="116">
        <f>E60*$D$60</f>
        <v>0</v>
      </c>
      <c r="F61" s="122">
        <f t="shared" ref="F61:R61" si="22">F60*$D$60</f>
        <v>0</v>
      </c>
      <c r="G61" s="122">
        <f t="shared" si="22"/>
        <v>0</v>
      </c>
      <c r="H61" s="122">
        <f t="shared" si="22"/>
        <v>0</v>
      </c>
      <c r="I61" s="122">
        <f t="shared" si="22"/>
        <v>0</v>
      </c>
      <c r="J61" s="122">
        <f t="shared" si="22"/>
        <v>0</v>
      </c>
      <c r="K61" s="122">
        <f t="shared" si="22"/>
        <v>0</v>
      </c>
      <c r="L61" s="122">
        <f t="shared" si="22"/>
        <v>0</v>
      </c>
      <c r="M61" s="122">
        <f t="shared" si="22"/>
        <v>0</v>
      </c>
      <c r="N61" s="122">
        <f t="shared" si="22"/>
        <v>0</v>
      </c>
      <c r="O61" s="122">
        <f t="shared" si="22"/>
        <v>0</v>
      </c>
      <c r="P61" s="122">
        <f t="shared" si="22"/>
        <v>0</v>
      </c>
      <c r="Q61" s="122">
        <f t="shared" si="22"/>
        <v>0</v>
      </c>
      <c r="R61" s="117">
        <f t="shared" si="22"/>
        <v>0</v>
      </c>
      <c r="S61" s="124"/>
      <c r="T61" s="80"/>
      <c r="U61" s="44"/>
      <c r="V61" s="44"/>
    </row>
    <row r="62" spans="1:22" ht="19.5" customHeight="1" x14ac:dyDescent="0.3">
      <c r="A62" s="188">
        <v>24</v>
      </c>
      <c r="B62" s="185" t="str">
        <f>VLOOKUP(A62,Orçamento!$A$15:$J$761,4,0)</f>
        <v>SERVIÇOS FINAIS</v>
      </c>
      <c r="C62" s="185">
        <v>1.4E-3</v>
      </c>
      <c r="D62" s="203">
        <f>Orçamento!E758</f>
        <v>0</v>
      </c>
      <c r="E62" s="717"/>
      <c r="F62" s="709"/>
      <c r="G62" s="709"/>
      <c r="H62" s="709"/>
      <c r="I62" s="709"/>
      <c r="J62" s="709"/>
      <c r="K62" s="709"/>
      <c r="L62" s="709"/>
      <c r="M62" s="709"/>
      <c r="N62" s="709"/>
      <c r="O62" s="709"/>
      <c r="P62" s="709"/>
      <c r="Q62" s="709"/>
      <c r="R62" s="709"/>
      <c r="S62" s="124"/>
      <c r="T62" s="80"/>
      <c r="U62" s="44"/>
      <c r="V62" s="44"/>
    </row>
    <row r="63" spans="1:22" ht="19.5" customHeight="1" x14ac:dyDescent="0.3">
      <c r="A63" s="189"/>
      <c r="B63" s="184"/>
      <c r="C63" s="183"/>
      <c r="D63" s="183"/>
      <c r="E63" s="117">
        <f t="shared" ref="E63:R63" si="23">E62*$D$62</f>
        <v>0</v>
      </c>
      <c r="F63" s="117">
        <f t="shared" si="23"/>
        <v>0</v>
      </c>
      <c r="G63" s="117">
        <f t="shared" si="23"/>
        <v>0</v>
      </c>
      <c r="H63" s="117">
        <f t="shared" si="23"/>
        <v>0</v>
      </c>
      <c r="I63" s="117">
        <f t="shared" si="23"/>
        <v>0</v>
      </c>
      <c r="J63" s="117">
        <f t="shared" si="23"/>
        <v>0</v>
      </c>
      <c r="K63" s="117">
        <f t="shared" si="23"/>
        <v>0</v>
      </c>
      <c r="L63" s="117">
        <f t="shared" si="23"/>
        <v>0</v>
      </c>
      <c r="M63" s="117">
        <f t="shared" si="23"/>
        <v>0</v>
      </c>
      <c r="N63" s="117">
        <f t="shared" si="23"/>
        <v>0</v>
      </c>
      <c r="O63" s="117">
        <f t="shared" si="23"/>
        <v>0</v>
      </c>
      <c r="P63" s="117">
        <f t="shared" si="23"/>
        <v>0</v>
      </c>
      <c r="Q63" s="117">
        <f t="shared" si="23"/>
        <v>0</v>
      </c>
      <c r="R63" s="117">
        <f t="shared" si="23"/>
        <v>0</v>
      </c>
      <c r="S63" s="124"/>
      <c r="T63" s="80"/>
      <c r="U63" s="44"/>
      <c r="V63" s="44"/>
    </row>
    <row r="64" spans="1:22" ht="19.5" customHeight="1" x14ac:dyDescent="0.3">
      <c r="A64" s="188">
        <v>25</v>
      </c>
      <c r="B64" s="185" t="str">
        <f>Orçamento!D762</f>
        <v>SERVIÇOS TÉCNICOS COMPLEMENTARES</v>
      </c>
      <c r="C64" s="182" t="e">
        <f>Orçamento!J762</f>
        <v>#DIV/0!</v>
      </c>
      <c r="D64" s="204">
        <f>Orçamento!E762</f>
        <v>0</v>
      </c>
      <c r="E64" s="717"/>
      <c r="F64" s="709"/>
      <c r="G64" s="709"/>
      <c r="H64" s="709"/>
      <c r="I64" s="709"/>
      <c r="J64" s="709"/>
      <c r="K64" s="709"/>
      <c r="L64" s="709"/>
      <c r="M64" s="709"/>
      <c r="N64" s="709"/>
      <c r="O64" s="709"/>
      <c r="P64" s="709"/>
      <c r="Q64" s="709"/>
      <c r="R64" s="709"/>
      <c r="S64" s="124"/>
      <c r="T64" s="80"/>
      <c r="U64" s="44"/>
      <c r="V64" s="44"/>
    </row>
    <row r="65" spans="1:22" ht="19.5" customHeight="1" x14ac:dyDescent="0.3">
      <c r="A65" s="189"/>
      <c r="B65" s="183"/>
      <c r="C65" s="184"/>
      <c r="D65" s="184"/>
      <c r="E65" s="117">
        <f>E64*$D$64</f>
        <v>0</v>
      </c>
      <c r="F65" s="117">
        <f t="shared" ref="F65:R65" si="24">F64*$D$64</f>
        <v>0</v>
      </c>
      <c r="G65" s="117">
        <f t="shared" si="24"/>
        <v>0</v>
      </c>
      <c r="H65" s="117">
        <f t="shared" si="24"/>
        <v>0</v>
      </c>
      <c r="I65" s="117">
        <f t="shared" si="24"/>
        <v>0</v>
      </c>
      <c r="J65" s="117">
        <f t="shared" si="24"/>
        <v>0</v>
      </c>
      <c r="K65" s="117">
        <f t="shared" si="24"/>
        <v>0</v>
      </c>
      <c r="L65" s="117">
        <f t="shared" si="24"/>
        <v>0</v>
      </c>
      <c r="M65" s="117">
        <f t="shared" si="24"/>
        <v>0</v>
      </c>
      <c r="N65" s="117">
        <f t="shared" si="24"/>
        <v>0</v>
      </c>
      <c r="O65" s="117">
        <f t="shared" si="24"/>
        <v>0</v>
      </c>
      <c r="P65" s="117">
        <f t="shared" si="24"/>
        <v>0</v>
      </c>
      <c r="Q65" s="117">
        <f t="shared" si="24"/>
        <v>0</v>
      </c>
      <c r="R65" s="117">
        <f t="shared" si="24"/>
        <v>0</v>
      </c>
      <c r="S65" s="124"/>
      <c r="T65" s="80"/>
      <c r="U65" s="44"/>
      <c r="V65" s="44"/>
    </row>
    <row r="66" spans="1:22" ht="19.5" customHeight="1" x14ac:dyDescent="0.3">
      <c r="A66" s="188">
        <v>26</v>
      </c>
      <c r="B66" s="182" t="str">
        <f>Orçamento!D766</f>
        <v>CABINE PRIMÁRIA</v>
      </c>
      <c r="C66" s="185" t="e">
        <f>Orçamento!J766</f>
        <v>#DIV/0!</v>
      </c>
      <c r="D66" s="203">
        <f>Orçamento!E766</f>
        <v>0</v>
      </c>
      <c r="E66" s="717"/>
      <c r="F66" s="709"/>
      <c r="G66" s="709"/>
      <c r="H66" s="709"/>
      <c r="I66" s="709"/>
      <c r="J66" s="709"/>
      <c r="K66" s="709"/>
      <c r="L66" s="709"/>
      <c r="M66" s="709"/>
      <c r="N66" s="709"/>
      <c r="O66" s="709"/>
      <c r="P66" s="709"/>
      <c r="Q66" s="709"/>
      <c r="R66" s="709"/>
      <c r="S66" s="124"/>
      <c r="T66" s="80"/>
      <c r="U66" s="44"/>
      <c r="V66" s="44"/>
    </row>
    <row r="67" spans="1:22" ht="19.5" customHeight="1" thickBot="1" x14ac:dyDescent="0.35">
      <c r="A67" s="189"/>
      <c r="B67" s="211"/>
      <c r="C67" s="211"/>
      <c r="D67" s="211"/>
      <c r="E67" s="117">
        <f>E66*$D$66</f>
        <v>0</v>
      </c>
      <c r="F67" s="117">
        <f>F66*$D$66</f>
        <v>0</v>
      </c>
      <c r="G67" s="117">
        <f>G66*$D$66</f>
        <v>0</v>
      </c>
      <c r="H67" s="117">
        <f t="shared" ref="F67:R67" si="25">H66*$D$66</f>
        <v>0</v>
      </c>
      <c r="I67" s="117">
        <f t="shared" si="25"/>
        <v>0</v>
      </c>
      <c r="J67" s="117">
        <f t="shared" si="25"/>
        <v>0</v>
      </c>
      <c r="K67" s="117">
        <f t="shared" si="25"/>
        <v>0</v>
      </c>
      <c r="L67" s="117">
        <f t="shared" si="25"/>
        <v>0</v>
      </c>
      <c r="M67" s="117">
        <f t="shared" si="25"/>
        <v>0</v>
      </c>
      <c r="N67" s="117">
        <f t="shared" si="25"/>
        <v>0</v>
      </c>
      <c r="O67" s="117">
        <f t="shared" si="25"/>
        <v>0</v>
      </c>
      <c r="P67" s="117">
        <f t="shared" si="25"/>
        <v>0</v>
      </c>
      <c r="Q67" s="117">
        <f t="shared" si="25"/>
        <v>0</v>
      </c>
      <c r="R67" s="117">
        <f t="shared" si="25"/>
        <v>0</v>
      </c>
      <c r="S67" s="124"/>
      <c r="T67" s="80"/>
      <c r="U67" s="44"/>
      <c r="V67" s="44"/>
    </row>
    <row r="68" spans="1:22" ht="19.5" customHeight="1" thickBot="1" x14ac:dyDescent="0.35">
      <c r="A68" s="100"/>
      <c r="B68" s="101"/>
      <c r="C68" s="102"/>
      <c r="D68" s="102"/>
      <c r="E68" s="103"/>
      <c r="F68" s="103"/>
      <c r="G68" s="103"/>
      <c r="H68" s="103"/>
      <c r="I68" s="103"/>
      <c r="J68" s="103"/>
      <c r="K68" s="103"/>
      <c r="L68" s="103"/>
      <c r="M68" s="103"/>
      <c r="N68" s="103"/>
      <c r="O68" s="103"/>
      <c r="P68" s="103"/>
      <c r="Q68" s="103"/>
      <c r="R68" s="103"/>
      <c r="S68" s="124"/>
      <c r="T68" s="44"/>
      <c r="U68" s="44"/>
      <c r="V68" s="44"/>
    </row>
    <row r="69" spans="1:22" ht="19.5" customHeight="1" x14ac:dyDescent="0.2">
      <c r="A69" s="220"/>
      <c r="B69" s="223" t="s">
        <v>106</v>
      </c>
      <c r="C69" s="228">
        <v>1.0000000000000002</v>
      </c>
      <c r="D69" s="208">
        <f>SUM(D16:D67)</f>
        <v>0</v>
      </c>
      <c r="E69" s="179">
        <f>SUM(E17,E19,E21,E23,E25,E27,E29,E31,E33,E35,E37,E39,E41,E43,E45,E47,E49,E51,E53,E55,E57,E59,E61,E63,E65,E67)</f>
        <v>0</v>
      </c>
      <c r="F69" s="179">
        <f t="shared" ref="F69:R69" si="26">SUM(F17,F19,F21,F23,F25,F27,F29,F31,F33,F35,F37,F39,F41,F43,F45,F47,F49,F51,F53,F55,F57,F59,F61,F63,F65,F67)</f>
        <v>0</v>
      </c>
      <c r="G69" s="179">
        <f t="shared" si="26"/>
        <v>0</v>
      </c>
      <c r="H69" s="179">
        <f t="shared" si="26"/>
        <v>0</v>
      </c>
      <c r="I69" s="179">
        <f t="shared" si="26"/>
        <v>0</v>
      </c>
      <c r="J69" s="179">
        <f t="shared" si="26"/>
        <v>0</v>
      </c>
      <c r="K69" s="179">
        <f t="shared" si="26"/>
        <v>0</v>
      </c>
      <c r="L69" s="179">
        <f t="shared" si="26"/>
        <v>0</v>
      </c>
      <c r="M69" s="179">
        <f t="shared" si="26"/>
        <v>0</v>
      </c>
      <c r="N69" s="179">
        <f t="shared" si="26"/>
        <v>0</v>
      </c>
      <c r="O69" s="179">
        <f t="shared" si="26"/>
        <v>0</v>
      </c>
      <c r="P69" s="179">
        <f t="shared" si="26"/>
        <v>0</v>
      </c>
      <c r="Q69" s="179">
        <f t="shared" si="26"/>
        <v>0</v>
      </c>
      <c r="R69" s="179">
        <f t="shared" si="26"/>
        <v>0</v>
      </c>
      <c r="S69" s="44"/>
      <c r="T69" s="44"/>
      <c r="U69" s="44"/>
      <c r="V69" s="44"/>
    </row>
    <row r="70" spans="1:22" ht="19.5" customHeight="1" x14ac:dyDescent="0.2">
      <c r="A70" s="221"/>
      <c r="B70" s="224"/>
      <c r="C70" s="221"/>
      <c r="D70" s="175"/>
      <c r="E70" s="180"/>
      <c r="F70" s="180"/>
      <c r="G70" s="180"/>
      <c r="H70" s="180"/>
      <c r="I70" s="180"/>
      <c r="J70" s="180"/>
      <c r="K70" s="180"/>
      <c r="L70" s="180"/>
      <c r="M70" s="180"/>
      <c r="N70" s="180"/>
      <c r="O70" s="180"/>
      <c r="P70" s="180"/>
      <c r="Q70" s="180"/>
      <c r="R70" s="180"/>
      <c r="S70" s="44"/>
      <c r="T70" s="44"/>
      <c r="U70" s="44"/>
      <c r="V70" s="44"/>
    </row>
    <row r="71" spans="1:22" ht="19.5" customHeight="1" thickBot="1" x14ac:dyDescent="0.25">
      <c r="A71" s="222"/>
      <c r="B71" s="225"/>
      <c r="C71" s="222"/>
      <c r="D71" s="176"/>
      <c r="E71" s="181"/>
      <c r="F71" s="181"/>
      <c r="G71" s="181"/>
      <c r="H71" s="181"/>
      <c r="I71" s="181"/>
      <c r="J71" s="181"/>
      <c r="K71" s="181"/>
      <c r="L71" s="181"/>
      <c r="M71" s="181"/>
      <c r="N71" s="181"/>
      <c r="O71" s="181"/>
      <c r="P71" s="181"/>
      <c r="Q71" s="181"/>
      <c r="R71" s="181"/>
      <c r="S71" s="44"/>
      <c r="T71" s="44"/>
      <c r="U71" s="44"/>
      <c r="V71" s="44"/>
    </row>
    <row r="72" spans="1:22" ht="19.5" customHeight="1" x14ac:dyDescent="0.2">
      <c r="A72" s="217"/>
      <c r="B72" s="229" t="s">
        <v>107</v>
      </c>
      <c r="C72" s="226" t="e">
        <f>D72/D69</f>
        <v>#DIV/0!</v>
      </c>
      <c r="D72" s="227">
        <f>SUM(E69:R71)</f>
        <v>0</v>
      </c>
      <c r="E72" s="213">
        <f>E69</f>
        <v>0</v>
      </c>
      <c r="F72" s="174">
        <f>E72+F69</f>
        <v>0</v>
      </c>
      <c r="G72" s="174">
        <f t="shared" ref="G72:R72" si="27">F72+G69</f>
        <v>0</v>
      </c>
      <c r="H72" s="174">
        <f t="shared" si="27"/>
        <v>0</v>
      </c>
      <c r="I72" s="174">
        <f t="shared" si="27"/>
        <v>0</v>
      </c>
      <c r="J72" s="174">
        <f t="shared" si="27"/>
        <v>0</v>
      </c>
      <c r="K72" s="174">
        <f t="shared" si="27"/>
        <v>0</v>
      </c>
      <c r="L72" s="174">
        <f t="shared" si="27"/>
        <v>0</v>
      </c>
      <c r="M72" s="174">
        <f t="shared" si="27"/>
        <v>0</v>
      </c>
      <c r="N72" s="174">
        <f t="shared" si="27"/>
        <v>0</v>
      </c>
      <c r="O72" s="174">
        <f t="shared" si="27"/>
        <v>0</v>
      </c>
      <c r="P72" s="174">
        <f t="shared" si="27"/>
        <v>0</v>
      </c>
      <c r="Q72" s="174">
        <f t="shared" si="27"/>
        <v>0</v>
      </c>
      <c r="R72" s="174">
        <f t="shared" si="27"/>
        <v>0</v>
      </c>
      <c r="S72" s="44"/>
      <c r="T72" s="44"/>
      <c r="U72" s="44"/>
      <c r="V72" s="44"/>
    </row>
    <row r="73" spans="1:22" ht="19.5" customHeight="1" x14ac:dyDescent="0.2">
      <c r="A73" s="218"/>
      <c r="B73" s="230"/>
      <c r="C73" s="218"/>
      <c r="D73" s="175"/>
      <c r="E73" s="214"/>
      <c r="F73" s="175"/>
      <c r="G73" s="175"/>
      <c r="H73" s="175"/>
      <c r="I73" s="175"/>
      <c r="J73" s="175"/>
      <c r="K73" s="175"/>
      <c r="L73" s="175"/>
      <c r="M73" s="175"/>
      <c r="N73" s="175"/>
      <c r="O73" s="175"/>
      <c r="P73" s="175"/>
      <c r="Q73" s="175"/>
      <c r="R73" s="175"/>
      <c r="S73" s="44"/>
      <c r="T73" s="44"/>
      <c r="U73" s="44"/>
      <c r="V73" s="44"/>
    </row>
    <row r="74" spans="1:22" ht="19.5" customHeight="1" thickBot="1" x14ac:dyDescent="0.25">
      <c r="A74" s="219"/>
      <c r="B74" s="231"/>
      <c r="C74" s="219"/>
      <c r="D74" s="176"/>
      <c r="E74" s="215"/>
      <c r="F74" s="176"/>
      <c r="G74" s="176"/>
      <c r="H74" s="176"/>
      <c r="I74" s="176"/>
      <c r="J74" s="176"/>
      <c r="K74" s="176"/>
      <c r="L74" s="176"/>
      <c r="M74" s="176"/>
      <c r="N74" s="176"/>
      <c r="O74" s="176"/>
      <c r="P74" s="176"/>
      <c r="Q74" s="176"/>
      <c r="R74" s="176"/>
      <c r="S74" s="44"/>
      <c r="T74" s="44"/>
      <c r="U74" s="44"/>
      <c r="V74" s="44"/>
    </row>
    <row r="75" spans="1:22" ht="19.5" customHeight="1" x14ac:dyDescent="0.2">
      <c r="A75" s="4"/>
      <c r="B75" s="4"/>
      <c r="C75" s="4"/>
      <c r="D75" s="4"/>
      <c r="E75" s="4"/>
      <c r="F75" s="44"/>
      <c r="G75" s="44"/>
      <c r="H75" s="44"/>
      <c r="I75" s="44"/>
      <c r="J75" s="44"/>
      <c r="K75" s="44"/>
      <c r="L75" s="44"/>
      <c r="M75" s="44"/>
      <c r="N75" s="44"/>
      <c r="O75" s="44"/>
      <c r="P75" s="44"/>
      <c r="Q75" s="44">
        <f>Orçamento!F784</f>
        <v>0</v>
      </c>
      <c r="R75" s="81"/>
      <c r="S75" s="44"/>
      <c r="T75" s="44"/>
      <c r="U75" s="44"/>
      <c r="V75" s="44"/>
    </row>
    <row r="76" spans="1:22" ht="19.5" customHeight="1" x14ac:dyDescent="0.2">
      <c r="A76" s="82"/>
      <c r="B76" s="4"/>
      <c r="C76" s="4"/>
      <c r="D76" s="4"/>
      <c r="E76" s="4"/>
      <c r="F76" s="44"/>
      <c r="G76" s="44"/>
      <c r="H76" s="44"/>
      <c r="I76" s="44"/>
      <c r="J76" s="44"/>
      <c r="K76" s="44"/>
      <c r="L76" s="44"/>
      <c r="M76" s="44"/>
      <c r="N76" s="44"/>
      <c r="O76" s="44"/>
      <c r="P76" s="44"/>
      <c r="Q76" s="44"/>
      <c r="R76" s="83"/>
      <c r="S76" s="44"/>
      <c r="T76" s="44"/>
      <c r="U76" s="44"/>
      <c r="V76" s="44"/>
    </row>
    <row r="77" spans="1:22" ht="19.5" customHeight="1" x14ac:dyDescent="0.2">
      <c r="A77" s="44"/>
      <c r="B77" s="44"/>
      <c r="C77" s="2"/>
      <c r="D77" s="2"/>
      <c r="E77" s="44"/>
      <c r="F77" s="44"/>
      <c r="G77" s="44"/>
      <c r="H77" s="26"/>
      <c r="I77" s="27"/>
      <c r="P77" s="138"/>
      <c r="Q77" s="26"/>
      <c r="R77" s="83"/>
      <c r="S77" s="44"/>
      <c r="T77" s="44"/>
      <c r="U77" s="44"/>
      <c r="V77" s="44"/>
    </row>
    <row r="78" spans="1:22" ht="19.5" customHeight="1" x14ac:dyDescent="0.2">
      <c r="A78" s="44"/>
      <c r="B78" s="84"/>
      <c r="C78" s="2"/>
      <c r="D78" s="22"/>
      <c r="E78" s="79"/>
      <c r="F78" s="44"/>
      <c r="H78" s="26"/>
      <c r="I78" s="27"/>
      <c r="O78" s="28"/>
      <c r="P78" s="138"/>
      <c r="Q78" s="26"/>
      <c r="S78" s="44"/>
      <c r="T78" s="44"/>
      <c r="U78" s="44"/>
      <c r="V78" s="44"/>
    </row>
    <row r="79" spans="1:22" ht="19.5" customHeight="1" x14ac:dyDescent="0.2">
      <c r="A79" s="44"/>
      <c r="B79" s="44"/>
      <c r="C79" s="2"/>
      <c r="E79" s="44"/>
      <c r="F79" s="44"/>
      <c r="H79" s="26"/>
      <c r="I79" s="3"/>
      <c r="K79" s="126"/>
      <c r="L79" s="139"/>
      <c r="M79" s="139"/>
      <c r="N79" s="139"/>
      <c r="O79" s="139"/>
      <c r="P79" s="138"/>
      <c r="Q79" s="26"/>
      <c r="S79" s="44"/>
      <c r="T79" s="44"/>
      <c r="U79" s="44"/>
      <c r="V79" s="44"/>
    </row>
    <row r="80" spans="1:22" ht="19.5" customHeight="1" x14ac:dyDescent="0.2">
      <c r="A80" s="44"/>
      <c r="B80" s="44"/>
      <c r="C80" s="2"/>
      <c r="D80" s="2"/>
      <c r="E80" s="44"/>
      <c r="F80" s="44"/>
      <c r="H80" s="26"/>
      <c r="I80" s="3"/>
      <c r="K80" s="136"/>
      <c r="L80" s="140"/>
      <c r="M80" s="140"/>
      <c r="N80" s="141"/>
      <c r="O80" s="140"/>
      <c r="P80" s="138"/>
      <c r="Q80" s="26"/>
      <c r="S80" s="44"/>
      <c r="T80" s="44"/>
      <c r="U80" s="44"/>
      <c r="V80" s="44"/>
    </row>
    <row r="81" spans="1:22" ht="19.5" customHeight="1" x14ac:dyDescent="0.2">
      <c r="A81" s="44"/>
      <c r="B81" s="44"/>
      <c r="C81" s="2"/>
      <c r="D81" s="2"/>
      <c r="E81" s="44"/>
      <c r="F81" s="44"/>
      <c r="H81" s="26"/>
      <c r="I81" s="3"/>
      <c r="K81" s="135"/>
      <c r="L81" s="140"/>
      <c r="M81" s="140"/>
      <c r="N81" s="141"/>
      <c r="O81" s="140"/>
      <c r="P81" s="142"/>
      <c r="Q81" s="26"/>
      <c r="S81" s="44"/>
      <c r="T81" s="44"/>
      <c r="U81" s="44"/>
      <c r="V81" s="44"/>
    </row>
    <row r="82" spans="1:22" ht="19.5" customHeight="1" x14ac:dyDescent="0.2">
      <c r="A82" s="44"/>
      <c r="B82" s="44"/>
      <c r="C82" s="2"/>
      <c r="D82" s="2"/>
      <c r="E82" s="44"/>
      <c r="F82" s="44"/>
      <c r="H82" s="26"/>
      <c r="I82" s="3"/>
      <c r="P82" s="142"/>
      <c r="Q82" s="26"/>
      <c r="S82" s="44"/>
      <c r="T82" s="44"/>
      <c r="U82" s="44"/>
      <c r="V82" s="44"/>
    </row>
    <row r="83" spans="1:22" ht="19.5" customHeight="1" x14ac:dyDescent="0.2">
      <c r="A83" s="44"/>
      <c r="B83" s="44"/>
      <c r="C83" s="2"/>
      <c r="D83" s="2"/>
      <c r="E83" s="44"/>
      <c r="F83" s="44"/>
      <c r="S83" s="44"/>
      <c r="T83" s="44"/>
      <c r="U83" s="44"/>
      <c r="V83" s="44"/>
    </row>
    <row r="84" spans="1:22" ht="19.5" customHeight="1" x14ac:dyDescent="0.2">
      <c r="A84" s="44"/>
      <c r="B84" s="44"/>
      <c r="C84" s="2"/>
      <c r="D84" s="2"/>
      <c r="E84" s="44"/>
      <c r="F84" s="44"/>
      <c r="S84" s="44"/>
      <c r="T84" s="44"/>
      <c r="U84" s="44"/>
      <c r="V84" s="44"/>
    </row>
    <row r="85" spans="1:22" ht="19.5" customHeight="1" x14ac:dyDescent="0.2">
      <c r="A85" s="44"/>
      <c r="B85" s="44"/>
      <c r="C85" s="2"/>
      <c r="D85" s="2"/>
      <c r="E85" s="44"/>
      <c r="F85" s="44"/>
      <c r="S85" s="44"/>
      <c r="T85" s="44"/>
      <c r="U85" s="44"/>
      <c r="V85" s="44"/>
    </row>
    <row r="86" spans="1:22" ht="19.5" customHeight="1" x14ac:dyDescent="0.2">
      <c r="A86" s="44"/>
      <c r="B86" s="44"/>
      <c r="C86" s="2"/>
      <c r="D86" s="22"/>
      <c r="E86" s="44"/>
      <c r="F86" s="44"/>
      <c r="S86" s="44"/>
      <c r="T86" s="44"/>
      <c r="U86" s="44"/>
      <c r="V86" s="44"/>
    </row>
    <row r="87" spans="1:22" ht="19.5" customHeight="1" x14ac:dyDescent="0.2">
      <c r="A87" s="44"/>
      <c r="B87" s="44"/>
      <c r="C87" s="2"/>
      <c r="D87" s="22"/>
      <c r="E87" s="44"/>
      <c r="F87" s="44"/>
      <c r="S87" s="44"/>
      <c r="T87" s="44"/>
      <c r="U87" s="44"/>
      <c r="V87" s="44"/>
    </row>
    <row r="88" spans="1:22" ht="19.5" customHeight="1" x14ac:dyDescent="0.2">
      <c r="A88" s="44"/>
      <c r="B88" s="44"/>
      <c r="C88" s="2"/>
      <c r="D88" s="22"/>
      <c r="E88" s="44"/>
      <c r="F88" s="44"/>
      <c r="S88" s="44"/>
      <c r="T88" s="44"/>
      <c r="U88" s="44"/>
      <c r="V88" s="44"/>
    </row>
    <row r="89" spans="1:22" ht="19.5" customHeight="1" x14ac:dyDescent="0.2">
      <c r="A89" s="44"/>
      <c r="B89" s="44"/>
      <c r="C89" s="2"/>
      <c r="D89" s="22"/>
      <c r="E89" s="44"/>
      <c r="F89" s="44"/>
      <c r="G89" s="44"/>
      <c r="H89" s="44"/>
      <c r="I89" s="44"/>
      <c r="J89" s="44"/>
      <c r="K89" s="44"/>
      <c r="L89" s="44"/>
      <c r="M89" s="44"/>
      <c r="N89" s="44"/>
      <c r="O89" s="44"/>
      <c r="P89" s="44"/>
      <c r="Q89" s="44"/>
      <c r="R89" s="44"/>
      <c r="S89" s="44"/>
      <c r="T89" s="44"/>
      <c r="U89" s="44"/>
      <c r="V89" s="44"/>
    </row>
    <row r="90" spans="1:22" ht="19.5" customHeight="1" x14ac:dyDescent="0.2">
      <c r="A90" s="44"/>
      <c r="B90" s="44"/>
      <c r="C90" s="2"/>
      <c r="D90" s="22"/>
      <c r="E90" s="44"/>
      <c r="F90" s="44"/>
      <c r="G90" s="44"/>
      <c r="H90" s="44"/>
      <c r="I90" s="44"/>
      <c r="J90" s="44"/>
      <c r="K90" s="44"/>
      <c r="L90" s="44"/>
      <c r="M90" s="44"/>
      <c r="N90" s="44"/>
      <c r="O90" s="44"/>
      <c r="P90" s="44"/>
      <c r="Q90" s="44"/>
      <c r="R90" s="44"/>
      <c r="S90" s="44"/>
      <c r="T90" s="44"/>
      <c r="U90" s="44"/>
      <c r="V90" s="44"/>
    </row>
    <row r="91" spans="1:22" ht="19.5" customHeight="1" x14ac:dyDescent="0.2">
      <c r="A91" s="44"/>
      <c r="B91" s="44"/>
      <c r="C91" s="2"/>
      <c r="D91" s="22"/>
      <c r="E91" s="44"/>
      <c r="F91" s="44"/>
      <c r="G91" s="44"/>
      <c r="H91" s="44"/>
      <c r="I91" s="44"/>
      <c r="J91" s="44"/>
      <c r="K91" s="44"/>
      <c r="L91" s="44"/>
      <c r="M91" s="44"/>
      <c r="N91" s="44"/>
      <c r="O91" s="44"/>
      <c r="P91" s="44"/>
      <c r="Q91" s="44"/>
      <c r="R91" s="44"/>
      <c r="S91" s="44"/>
      <c r="T91" s="44"/>
      <c r="U91" s="44"/>
      <c r="V91" s="44"/>
    </row>
    <row r="92" spans="1:22" ht="19.5" customHeight="1" x14ac:dyDescent="0.2">
      <c r="A92" s="44"/>
      <c r="B92" s="44"/>
      <c r="C92" s="2"/>
      <c r="D92" s="22"/>
      <c r="E92" s="44"/>
      <c r="F92" s="44"/>
      <c r="G92" s="44"/>
      <c r="H92" s="44"/>
      <c r="I92" s="44"/>
      <c r="J92" s="44"/>
      <c r="K92" s="44"/>
      <c r="L92" s="44"/>
      <c r="M92" s="44"/>
      <c r="N92" s="44"/>
      <c r="O92" s="44"/>
      <c r="P92" s="44"/>
      <c r="Q92" s="44"/>
      <c r="R92" s="44"/>
      <c r="S92" s="44"/>
      <c r="T92" s="44"/>
      <c r="U92" s="44"/>
      <c r="V92" s="44"/>
    </row>
    <row r="93" spans="1:22" ht="19.5" customHeight="1" x14ac:dyDescent="0.2">
      <c r="A93" s="44"/>
      <c r="B93" s="44"/>
      <c r="C93" s="2"/>
      <c r="D93" s="22"/>
      <c r="E93" s="44"/>
      <c r="F93" s="44"/>
      <c r="G93" s="44"/>
      <c r="H93" s="44"/>
      <c r="I93" s="44"/>
      <c r="J93" s="44"/>
      <c r="K93" s="44"/>
      <c r="L93" s="44"/>
      <c r="M93" s="44"/>
      <c r="N93" s="44"/>
      <c r="O93" s="44"/>
      <c r="P93" s="44"/>
      <c r="Q93" s="44"/>
      <c r="R93" s="44"/>
      <c r="S93" s="44"/>
      <c r="T93" s="44"/>
      <c r="U93" s="44"/>
      <c r="V93" s="44"/>
    </row>
    <row r="94" spans="1:22" ht="19.5" customHeight="1" x14ac:dyDescent="0.2">
      <c r="A94" s="44"/>
      <c r="B94" s="44"/>
      <c r="C94" s="2"/>
      <c r="D94" s="22"/>
      <c r="E94" s="44"/>
      <c r="F94" s="44"/>
      <c r="G94" s="44"/>
      <c r="H94" s="44"/>
      <c r="I94" s="44"/>
      <c r="J94" s="44"/>
      <c r="K94" s="44"/>
      <c r="L94" s="44"/>
      <c r="M94" s="44"/>
      <c r="N94" s="44"/>
      <c r="O94" s="44"/>
      <c r="P94" s="44"/>
      <c r="Q94" s="44"/>
      <c r="R94" s="44"/>
      <c r="S94" s="44"/>
      <c r="T94" s="44"/>
      <c r="U94" s="44"/>
      <c r="V94" s="44"/>
    </row>
    <row r="95" spans="1:22" ht="19.5" customHeight="1" x14ac:dyDescent="0.2">
      <c r="A95" s="44"/>
      <c r="B95" s="44"/>
      <c r="C95" s="2"/>
      <c r="D95" s="22"/>
      <c r="E95" s="44"/>
      <c r="F95" s="44"/>
      <c r="G95" s="44"/>
      <c r="H95" s="44"/>
      <c r="I95" s="44"/>
      <c r="J95" s="44"/>
      <c r="K95" s="44"/>
      <c r="L95" s="44"/>
      <c r="M95" s="44"/>
      <c r="N95" s="44"/>
      <c r="O95" s="44"/>
      <c r="P95" s="44"/>
      <c r="Q95" s="44"/>
      <c r="R95" s="44"/>
      <c r="S95" s="44"/>
      <c r="T95" s="44"/>
      <c r="U95" s="44"/>
      <c r="V95" s="44"/>
    </row>
    <row r="96" spans="1:22" ht="19.5" customHeight="1" x14ac:dyDescent="0.2">
      <c r="A96" s="44"/>
      <c r="B96" s="44"/>
      <c r="C96" s="2"/>
      <c r="D96" s="22"/>
      <c r="E96" s="44"/>
      <c r="F96" s="44"/>
      <c r="G96" s="44"/>
      <c r="H96" s="44"/>
      <c r="I96" s="44"/>
      <c r="J96" s="44"/>
      <c r="K96" s="44"/>
      <c r="L96" s="44"/>
      <c r="M96" s="44"/>
      <c r="N96" s="44"/>
      <c r="O96" s="44"/>
      <c r="P96" s="44"/>
      <c r="Q96" s="44"/>
      <c r="R96" s="44"/>
      <c r="S96" s="44"/>
      <c r="T96" s="44"/>
      <c r="U96" s="44"/>
      <c r="V96" s="44"/>
    </row>
    <row r="97" spans="1:22" ht="19.5" customHeight="1" x14ac:dyDescent="0.2">
      <c r="A97" s="44"/>
      <c r="B97" s="44"/>
      <c r="C97" s="2"/>
      <c r="D97" s="22"/>
      <c r="E97" s="44"/>
      <c r="F97" s="44"/>
      <c r="G97" s="44"/>
      <c r="H97" s="44"/>
      <c r="I97" s="44"/>
      <c r="J97" s="44"/>
      <c r="K97" s="44"/>
      <c r="L97" s="44"/>
      <c r="M97" s="44"/>
      <c r="N97" s="44"/>
      <c r="O97" s="44"/>
      <c r="P97" s="44"/>
      <c r="Q97" s="44"/>
      <c r="R97" s="44"/>
      <c r="S97" s="44"/>
      <c r="T97" s="44"/>
      <c r="U97" s="44"/>
      <c r="V97" s="44"/>
    </row>
    <row r="98" spans="1:22" ht="19.5" customHeight="1" x14ac:dyDescent="0.2">
      <c r="A98" s="44"/>
      <c r="B98" s="44"/>
      <c r="C98" s="2"/>
      <c r="D98" s="22"/>
      <c r="E98" s="44"/>
      <c r="F98" s="44"/>
      <c r="G98" s="44"/>
      <c r="H98" s="44"/>
      <c r="I98" s="44"/>
      <c r="J98" s="44"/>
      <c r="K98" s="44"/>
      <c r="L98" s="44"/>
      <c r="M98" s="44"/>
      <c r="N98" s="44"/>
      <c r="O98" s="44"/>
      <c r="P98" s="44"/>
      <c r="Q98" s="44"/>
      <c r="R98" s="44"/>
      <c r="S98" s="44"/>
      <c r="T98" s="44"/>
      <c r="U98" s="44"/>
      <c r="V98" s="44"/>
    </row>
    <row r="99" spans="1:22" ht="19.5" customHeight="1" x14ac:dyDescent="0.2">
      <c r="A99" s="44"/>
      <c r="B99" s="44"/>
      <c r="C99" s="2"/>
      <c r="D99" s="22"/>
      <c r="E99" s="44"/>
      <c r="F99" s="44"/>
      <c r="G99" s="44"/>
      <c r="H99" s="44"/>
      <c r="I99" s="44"/>
      <c r="J99" s="44"/>
      <c r="K99" s="44"/>
      <c r="L99" s="44"/>
      <c r="M99" s="44"/>
      <c r="N99" s="44"/>
      <c r="O99" s="44"/>
      <c r="P99" s="44"/>
      <c r="Q99" s="44"/>
      <c r="R99" s="44"/>
      <c r="S99" s="44"/>
      <c r="T99" s="44"/>
      <c r="U99" s="44"/>
      <c r="V99" s="44"/>
    </row>
    <row r="100" spans="1:22" ht="19.5" customHeight="1" x14ac:dyDescent="0.2">
      <c r="A100" s="44"/>
      <c r="B100" s="44"/>
      <c r="C100" s="2"/>
      <c r="D100" s="22"/>
      <c r="E100" s="44"/>
      <c r="F100" s="44"/>
      <c r="G100" s="44"/>
      <c r="H100" s="44"/>
      <c r="I100" s="44"/>
      <c r="J100" s="44"/>
      <c r="K100" s="44"/>
      <c r="L100" s="44"/>
      <c r="M100" s="44"/>
      <c r="N100" s="44"/>
      <c r="O100" s="44"/>
      <c r="P100" s="44"/>
      <c r="Q100" s="44"/>
      <c r="R100" s="44"/>
      <c r="S100" s="44"/>
      <c r="T100" s="44"/>
      <c r="U100" s="44"/>
      <c r="V100" s="44"/>
    </row>
    <row r="101" spans="1:22" ht="19.5" customHeight="1" x14ac:dyDescent="0.2">
      <c r="A101" s="44"/>
      <c r="B101" s="44"/>
      <c r="C101" s="2"/>
      <c r="D101" s="22"/>
      <c r="E101" s="44"/>
      <c r="F101" s="44"/>
      <c r="G101" s="44"/>
      <c r="H101" s="44"/>
      <c r="I101" s="44"/>
      <c r="J101" s="44"/>
      <c r="K101" s="44"/>
      <c r="L101" s="44"/>
      <c r="M101" s="44"/>
      <c r="N101" s="44"/>
      <c r="O101" s="44"/>
      <c r="P101" s="44"/>
      <c r="Q101" s="44"/>
      <c r="R101" s="44"/>
      <c r="S101" s="44"/>
      <c r="T101" s="44"/>
      <c r="U101" s="44"/>
      <c r="V101" s="44"/>
    </row>
    <row r="102" spans="1:22" ht="19.5" customHeight="1" x14ac:dyDescent="0.2">
      <c r="A102" s="44"/>
      <c r="B102" s="44"/>
      <c r="C102" s="2"/>
      <c r="D102" s="22"/>
      <c r="E102" s="44"/>
      <c r="F102" s="44"/>
      <c r="G102" s="44"/>
      <c r="H102" s="44"/>
      <c r="I102" s="44"/>
      <c r="J102" s="44"/>
      <c r="K102" s="44"/>
      <c r="L102" s="44"/>
      <c r="M102" s="44"/>
      <c r="N102" s="44"/>
      <c r="O102" s="44"/>
      <c r="P102" s="44"/>
      <c r="Q102" s="44"/>
      <c r="R102" s="44"/>
      <c r="S102" s="44"/>
      <c r="T102" s="44"/>
      <c r="U102" s="44"/>
      <c r="V102" s="44"/>
    </row>
    <row r="103" spans="1:22" ht="19.5" customHeight="1" x14ac:dyDescent="0.2">
      <c r="A103" s="44"/>
      <c r="B103" s="44"/>
      <c r="C103" s="2"/>
      <c r="D103" s="22"/>
      <c r="E103" s="44"/>
      <c r="F103" s="44"/>
      <c r="G103" s="44"/>
      <c r="H103" s="44"/>
      <c r="I103" s="44"/>
      <c r="J103" s="44"/>
      <c r="K103" s="44"/>
      <c r="L103" s="44"/>
      <c r="M103" s="44"/>
      <c r="N103" s="44"/>
      <c r="O103" s="44"/>
      <c r="P103" s="44"/>
      <c r="Q103" s="44"/>
      <c r="R103" s="44"/>
      <c r="S103" s="44"/>
      <c r="T103" s="44"/>
      <c r="U103" s="44"/>
      <c r="V103" s="44"/>
    </row>
    <row r="104" spans="1:22" ht="19.5" customHeight="1" x14ac:dyDescent="0.2">
      <c r="A104" s="44"/>
      <c r="B104" s="44"/>
      <c r="C104" s="2"/>
      <c r="D104" s="22"/>
      <c r="E104" s="44"/>
      <c r="F104" s="44"/>
      <c r="G104" s="44"/>
      <c r="H104" s="44"/>
      <c r="I104" s="44"/>
      <c r="J104" s="44"/>
      <c r="K104" s="44"/>
      <c r="L104" s="44"/>
      <c r="M104" s="44"/>
      <c r="N104" s="44"/>
      <c r="O104" s="44"/>
      <c r="P104" s="44"/>
      <c r="Q104" s="44"/>
      <c r="R104" s="44"/>
      <c r="S104" s="44"/>
      <c r="T104" s="44"/>
      <c r="U104" s="44"/>
      <c r="V104" s="44"/>
    </row>
    <row r="105" spans="1:22" ht="19.5" customHeight="1" x14ac:dyDescent="0.2">
      <c r="A105" s="44"/>
      <c r="B105" s="44"/>
      <c r="C105" s="2"/>
      <c r="D105" s="22"/>
      <c r="E105" s="44"/>
      <c r="F105" s="44"/>
      <c r="G105" s="44"/>
      <c r="H105" s="44"/>
      <c r="I105" s="44"/>
      <c r="J105" s="44"/>
      <c r="K105" s="44"/>
      <c r="L105" s="44"/>
      <c r="M105" s="44"/>
      <c r="N105" s="44"/>
      <c r="O105" s="44"/>
      <c r="P105" s="44"/>
      <c r="Q105" s="44"/>
      <c r="R105" s="44"/>
      <c r="S105" s="44"/>
      <c r="T105" s="44"/>
      <c r="U105" s="44"/>
      <c r="V105" s="44"/>
    </row>
    <row r="106" spans="1:22" ht="19.5" customHeight="1" x14ac:dyDescent="0.2">
      <c r="A106" s="44"/>
      <c r="B106" s="44"/>
      <c r="C106" s="2"/>
      <c r="D106" s="22"/>
      <c r="E106" s="44"/>
      <c r="F106" s="44"/>
      <c r="G106" s="44"/>
      <c r="H106" s="44"/>
      <c r="I106" s="44"/>
      <c r="J106" s="44"/>
      <c r="K106" s="44"/>
      <c r="L106" s="44"/>
      <c r="M106" s="44"/>
      <c r="N106" s="44"/>
      <c r="O106" s="44"/>
      <c r="P106" s="44"/>
      <c r="Q106" s="44"/>
      <c r="R106" s="44"/>
      <c r="S106" s="44"/>
      <c r="T106" s="44"/>
      <c r="U106" s="44"/>
      <c r="V106" s="44"/>
    </row>
    <row r="107" spans="1:22" ht="19.5" customHeight="1" x14ac:dyDescent="0.2">
      <c r="A107" s="44"/>
      <c r="B107" s="44"/>
      <c r="C107" s="2"/>
      <c r="D107" s="22"/>
      <c r="E107" s="44"/>
      <c r="F107" s="44"/>
      <c r="G107" s="44"/>
      <c r="H107" s="44"/>
      <c r="I107" s="44"/>
      <c r="J107" s="44"/>
      <c r="K107" s="44"/>
      <c r="L107" s="44"/>
      <c r="M107" s="44"/>
      <c r="N107" s="44"/>
      <c r="O107" s="44"/>
      <c r="P107" s="44"/>
      <c r="Q107" s="44"/>
      <c r="R107" s="44"/>
      <c r="S107" s="44"/>
      <c r="T107" s="44"/>
      <c r="U107" s="44"/>
      <c r="V107" s="44"/>
    </row>
    <row r="108" spans="1:22" ht="19.5" customHeight="1" x14ac:dyDescent="0.2">
      <c r="A108" s="44"/>
      <c r="B108" s="44"/>
      <c r="C108" s="2"/>
      <c r="D108" s="22"/>
      <c r="E108" s="44"/>
      <c r="F108" s="44"/>
      <c r="G108" s="44"/>
      <c r="H108" s="44"/>
      <c r="I108" s="44"/>
      <c r="J108" s="44"/>
      <c r="K108" s="44"/>
      <c r="L108" s="44"/>
      <c r="M108" s="44"/>
      <c r="N108" s="44"/>
      <c r="O108" s="44"/>
      <c r="P108" s="44"/>
      <c r="Q108" s="44"/>
      <c r="R108" s="44"/>
      <c r="S108" s="44"/>
      <c r="T108" s="44"/>
      <c r="U108" s="44"/>
      <c r="V108" s="44"/>
    </row>
    <row r="109" spans="1:22" ht="19.5" customHeight="1" x14ac:dyDescent="0.2">
      <c r="A109" s="44"/>
      <c r="B109" s="44"/>
      <c r="C109" s="2"/>
      <c r="D109" s="22"/>
      <c r="E109" s="44"/>
      <c r="F109" s="44"/>
      <c r="G109" s="44"/>
      <c r="H109" s="44"/>
      <c r="I109" s="44"/>
      <c r="J109" s="44"/>
      <c r="K109" s="44"/>
      <c r="L109" s="44"/>
      <c r="M109" s="44"/>
      <c r="N109" s="44"/>
      <c r="O109" s="44"/>
      <c r="P109" s="44"/>
      <c r="Q109" s="44"/>
      <c r="R109" s="44"/>
      <c r="S109" s="44"/>
      <c r="T109" s="44"/>
      <c r="U109" s="44"/>
      <c r="V109" s="44"/>
    </row>
    <row r="110" spans="1:22" ht="19.5" customHeight="1" x14ac:dyDescent="0.2">
      <c r="A110" s="44"/>
      <c r="B110" s="44"/>
      <c r="C110" s="2"/>
      <c r="D110" s="22"/>
      <c r="E110" s="44"/>
      <c r="F110" s="44"/>
      <c r="G110" s="44"/>
      <c r="H110" s="44"/>
      <c r="I110" s="44"/>
      <c r="J110" s="44"/>
      <c r="K110" s="44"/>
      <c r="L110" s="44"/>
      <c r="M110" s="44"/>
      <c r="N110" s="44"/>
      <c r="O110" s="44"/>
      <c r="P110" s="44"/>
      <c r="Q110" s="44"/>
      <c r="R110" s="44"/>
      <c r="S110" s="44"/>
      <c r="T110" s="44"/>
      <c r="U110" s="44"/>
      <c r="V110" s="44"/>
    </row>
    <row r="111" spans="1:22" ht="19.5" customHeight="1" x14ac:dyDescent="0.2">
      <c r="A111" s="44"/>
      <c r="B111" s="44"/>
      <c r="C111" s="2"/>
      <c r="D111" s="22"/>
      <c r="E111" s="44"/>
      <c r="F111" s="44"/>
      <c r="G111" s="44"/>
      <c r="H111" s="44"/>
      <c r="I111" s="44"/>
      <c r="J111" s="44"/>
      <c r="K111" s="44"/>
      <c r="L111" s="44"/>
      <c r="M111" s="44"/>
      <c r="N111" s="44"/>
      <c r="O111" s="44"/>
      <c r="P111" s="44"/>
      <c r="Q111" s="44"/>
      <c r="R111" s="44"/>
      <c r="S111" s="44"/>
      <c r="T111" s="44"/>
      <c r="U111" s="44"/>
      <c r="V111" s="44"/>
    </row>
    <row r="112" spans="1:22" ht="19.5" customHeight="1" x14ac:dyDescent="0.2">
      <c r="A112" s="44"/>
      <c r="B112" s="44"/>
      <c r="C112" s="2"/>
      <c r="D112" s="22"/>
      <c r="E112" s="44"/>
      <c r="F112" s="44"/>
      <c r="G112" s="44"/>
      <c r="H112" s="44"/>
      <c r="I112" s="44"/>
      <c r="J112" s="44"/>
      <c r="K112" s="44"/>
      <c r="L112" s="44"/>
      <c r="M112" s="44"/>
      <c r="N112" s="44"/>
      <c r="O112" s="44"/>
      <c r="P112" s="44"/>
      <c r="Q112" s="44"/>
      <c r="R112" s="44"/>
      <c r="S112" s="44"/>
      <c r="T112" s="44"/>
      <c r="U112" s="44"/>
      <c r="V112" s="44"/>
    </row>
    <row r="113" spans="1:22" ht="19.5" customHeight="1" x14ac:dyDescent="0.2">
      <c r="A113" s="44"/>
      <c r="B113" s="44"/>
      <c r="C113" s="2"/>
      <c r="D113" s="22"/>
      <c r="E113" s="44"/>
      <c r="F113" s="44"/>
      <c r="G113" s="44"/>
      <c r="H113" s="44"/>
      <c r="I113" s="44"/>
      <c r="J113" s="44"/>
      <c r="K113" s="44"/>
      <c r="L113" s="44"/>
      <c r="M113" s="44"/>
      <c r="N113" s="44"/>
      <c r="O113" s="44"/>
      <c r="P113" s="44"/>
      <c r="Q113" s="44"/>
      <c r="R113" s="44"/>
      <c r="S113" s="44"/>
      <c r="T113" s="44"/>
      <c r="U113" s="44"/>
      <c r="V113" s="44"/>
    </row>
    <row r="114" spans="1:22" ht="19.5" customHeight="1" x14ac:dyDescent="0.2">
      <c r="A114" s="44"/>
      <c r="B114" s="44"/>
      <c r="C114" s="2"/>
      <c r="D114" s="22"/>
      <c r="E114" s="44"/>
      <c r="F114" s="44"/>
      <c r="G114" s="44"/>
      <c r="H114" s="44"/>
      <c r="I114" s="44"/>
      <c r="J114" s="44"/>
      <c r="K114" s="44"/>
      <c r="L114" s="44"/>
      <c r="M114" s="44"/>
      <c r="N114" s="44"/>
      <c r="O114" s="44"/>
      <c r="P114" s="44"/>
      <c r="Q114" s="44"/>
      <c r="R114" s="44"/>
      <c r="S114" s="44"/>
      <c r="T114" s="44"/>
      <c r="U114" s="44"/>
      <c r="V114" s="44"/>
    </row>
    <row r="115" spans="1:22" ht="19.5" customHeight="1" x14ac:dyDescent="0.2">
      <c r="A115" s="44"/>
      <c r="B115" s="44"/>
      <c r="C115" s="2"/>
      <c r="D115" s="22"/>
      <c r="E115" s="44"/>
      <c r="F115" s="44"/>
      <c r="G115" s="44"/>
      <c r="H115" s="44"/>
      <c r="I115" s="44"/>
      <c r="J115" s="44"/>
      <c r="K115" s="44"/>
      <c r="L115" s="44"/>
      <c r="M115" s="44"/>
      <c r="N115" s="44"/>
      <c r="O115" s="44"/>
      <c r="P115" s="44"/>
      <c r="Q115" s="44"/>
      <c r="R115" s="44"/>
      <c r="S115" s="44"/>
      <c r="T115" s="44"/>
      <c r="U115" s="44"/>
      <c r="V115" s="44"/>
    </row>
    <row r="116" spans="1:22" ht="19.5" customHeight="1" x14ac:dyDescent="0.2">
      <c r="A116" s="44"/>
      <c r="B116" s="44"/>
      <c r="C116" s="2"/>
      <c r="D116" s="22"/>
      <c r="E116" s="44"/>
      <c r="F116" s="44"/>
      <c r="G116" s="44"/>
      <c r="H116" s="44"/>
      <c r="I116" s="44"/>
      <c r="J116" s="44"/>
      <c r="K116" s="44"/>
      <c r="L116" s="44"/>
      <c r="M116" s="44"/>
      <c r="N116" s="44"/>
      <c r="O116" s="44"/>
      <c r="P116" s="44"/>
      <c r="Q116" s="44"/>
      <c r="R116" s="44"/>
      <c r="S116" s="44"/>
      <c r="T116" s="44"/>
      <c r="U116" s="44"/>
      <c r="V116" s="44"/>
    </row>
    <row r="117" spans="1:22" ht="19.5" customHeight="1" x14ac:dyDescent="0.2">
      <c r="A117" s="44"/>
      <c r="B117" s="44"/>
      <c r="C117" s="2"/>
      <c r="D117" s="22"/>
      <c r="E117" s="44"/>
      <c r="F117" s="44"/>
      <c r="G117" s="44"/>
      <c r="H117" s="44"/>
      <c r="I117" s="44"/>
      <c r="J117" s="44"/>
      <c r="K117" s="44"/>
      <c r="L117" s="44"/>
      <c r="M117" s="44"/>
      <c r="N117" s="44"/>
      <c r="O117" s="44"/>
      <c r="P117" s="44"/>
      <c r="Q117" s="44"/>
      <c r="R117" s="44"/>
      <c r="S117" s="44"/>
      <c r="T117" s="44"/>
      <c r="U117" s="44"/>
      <c r="V117" s="44"/>
    </row>
    <row r="118" spans="1:22" ht="19.5" customHeight="1" x14ac:dyDescent="0.2">
      <c r="A118" s="44"/>
      <c r="B118" s="44"/>
      <c r="C118" s="2"/>
      <c r="D118" s="22"/>
      <c r="E118" s="44"/>
      <c r="F118" s="44"/>
      <c r="G118" s="44"/>
      <c r="H118" s="44"/>
      <c r="I118" s="44"/>
      <c r="J118" s="44"/>
      <c r="K118" s="44"/>
      <c r="L118" s="44"/>
      <c r="M118" s="44"/>
      <c r="N118" s="44"/>
      <c r="O118" s="44"/>
      <c r="P118" s="44"/>
      <c r="Q118" s="44"/>
      <c r="R118" s="44"/>
      <c r="S118" s="44"/>
      <c r="T118" s="44"/>
      <c r="U118" s="44"/>
      <c r="V118" s="44"/>
    </row>
    <row r="119" spans="1:22" ht="19.5" customHeight="1" x14ac:dyDescent="0.2">
      <c r="A119" s="44"/>
      <c r="B119" s="44"/>
      <c r="C119" s="2"/>
      <c r="D119" s="22"/>
      <c r="E119" s="44"/>
      <c r="F119" s="44"/>
      <c r="G119" s="44"/>
      <c r="H119" s="44"/>
      <c r="I119" s="44"/>
      <c r="J119" s="44"/>
      <c r="K119" s="44"/>
      <c r="L119" s="44"/>
      <c r="M119" s="44"/>
      <c r="N119" s="44"/>
      <c r="O119" s="44"/>
      <c r="P119" s="44"/>
      <c r="Q119" s="44"/>
      <c r="R119" s="44"/>
      <c r="S119" s="44"/>
      <c r="T119" s="44"/>
      <c r="U119" s="44"/>
      <c r="V119" s="44"/>
    </row>
    <row r="120" spans="1:22" ht="19.5" customHeight="1" x14ac:dyDescent="0.2">
      <c r="A120" s="44"/>
      <c r="B120" s="44"/>
      <c r="C120" s="2"/>
      <c r="D120" s="22"/>
      <c r="E120" s="44"/>
      <c r="F120" s="44"/>
      <c r="G120" s="44"/>
      <c r="H120" s="44"/>
      <c r="I120" s="44"/>
      <c r="J120" s="44"/>
      <c r="K120" s="44"/>
      <c r="L120" s="44"/>
      <c r="M120" s="44"/>
      <c r="N120" s="44"/>
      <c r="O120" s="44"/>
      <c r="P120" s="44"/>
      <c r="Q120" s="44"/>
      <c r="R120" s="44"/>
      <c r="S120" s="44"/>
      <c r="T120" s="44"/>
      <c r="U120" s="44"/>
      <c r="V120" s="44"/>
    </row>
    <row r="121" spans="1:22" ht="19.5" customHeight="1" x14ac:dyDescent="0.2">
      <c r="A121" s="44"/>
      <c r="B121" s="44"/>
      <c r="C121" s="2"/>
      <c r="D121" s="22"/>
      <c r="E121" s="44"/>
      <c r="F121" s="44"/>
      <c r="G121" s="44"/>
      <c r="H121" s="44"/>
      <c r="I121" s="44"/>
      <c r="J121" s="44"/>
      <c r="K121" s="44"/>
      <c r="L121" s="44"/>
      <c r="M121" s="44"/>
      <c r="N121" s="44"/>
      <c r="O121" s="44"/>
      <c r="P121" s="44"/>
      <c r="Q121" s="44"/>
      <c r="R121" s="44"/>
      <c r="S121" s="44"/>
      <c r="T121" s="44"/>
      <c r="U121" s="44"/>
      <c r="V121" s="44"/>
    </row>
    <row r="122" spans="1:22" ht="19.5" customHeight="1" x14ac:dyDescent="0.2">
      <c r="A122" s="44"/>
      <c r="B122" s="44"/>
      <c r="C122" s="2"/>
      <c r="D122" s="22"/>
      <c r="E122" s="44"/>
      <c r="F122" s="44"/>
      <c r="G122" s="44"/>
      <c r="H122" s="44"/>
      <c r="I122" s="44"/>
      <c r="J122" s="44"/>
      <c r="K122" s="44"/>
      <c r="L122" s="44"/>
      <c r="M122" s="44"/>
      <c r="N122" s="44"/>
      <c r="O122" s="44"/>
      <c r="P122" s="44"/>
      <c r="Q122" s="44"/>
      <c r="R122" s="44"/>
      <c r="S122" s="44"/>
      <c r="T122" s="44"/>
      <c r="U122" s="44"/>
      <c r="V122" s="44"/>
    </row>
    <row r="123" spans="1:22" ht="19.5" customHeight="1" x14ac:dyDescent="0.2">
      <c r="A123" s="44"/>
      <c r="B123" s="44"/>
      <c r="C123" s="2"/>
      <c r="D123" s="22"/>
      <c r="E123" s="44"/>
      <c r="F123" s="44"/>
      <c r="G123" s="44"/>
      <c r="H123" s="44"/>
      <c r="I123" s="44"/>
      <c r="J123" s="44"/>
      <c r="K123" s="44"/>
      <c r="L123" s="44"/>
      <c r="M123" s="44"/>
      <c r="N123" s="44"/>
      <c r="O123" s="44"/>
      <c r="P123" s="44"/>
      <c r="Q123" s="44"/>
      <c r="R123" s="44"/>
      <c r="S123" s="44"/>
      <c r="T123" s="44"/>
      <c r="U123" s="44"/>
      <c r="V123" s="44"/>
    </row>
    <row r="124" spans="1:22" ht="19.5" customHeight="1" x14ac:dyDescent="0.2">
      <c r="A124" s="44"/>
      <c r="B124" s="44"/>
      <c r="C124" s="2"/>
      <c r="D124" s="22"/>
      <c r="E124" s="44"/>
      <c r="F124" s="44"/>
      <c r="G124" s="44"/>
      <c r="H124" s="44"/>
      <c r="I124" s="44"/>
      <c r="J124" s="44"/>
      <c r="K124" s="44"/>
      <c r="L124" s="44"/>
      <c r="M124" s="44"/>
      <c r="N124" s="44"/>
      <c r="O124" s="44"/>
      <c r="P124" s="44"/>
      <c r="Q124" s="44"/>
      <c r="R124" s="44"/>
      <c r="S124" s="44"/>
      <c r="T124" s="44"/>
      <c r="U124" s="44"/>
      <c r="V124" s="44"/>
    </row>
    <row r="125" spans="1:22" ht="19.5" customHeight="1" x14ac:dyDescent="0.2">
      <c r="A125" s="44"/>
      <c r="B125" s="44"/>
      <c r="C125" s="2"/>
      <c r="D125" s="22"/>
      <c r="E125" s="44"/>
      <c r="F125" s="44"/>
      <c r="G125" s="44"/>
      <c r="H125" s="44"/>
      <c r="I125" s="44"/>
      <c r="J125" s="44"/>
      <c r="K125" s="44"/>
      <c r="L125" s="44"/>
      <c r="M125" s="44"/>
      <c r="N125" s="44"/>
      <c r="O125" s="44"/>
      <c r="P125" s="44"/>
      <c r="Q125" s="44"/>
      <c r="R125" s="44"/>
      <c r="S125" s="44"/>
      <c r="T125" s="44"/>
      <c r="U125" s="44"/>
      <c r="V125" s="44"/>
    </row>
    <row r="126" spans="1:22" ht="19.5" customHeight="1" x14ac:dyDescent="0.2">
      <c r="A126" s="44"/>
      <c r="B126" s="44"/>
      <c r="C126" s="2"/>
      <c r="D126" s="22"/>
      <c r="E126" s="44"/>
      <c r="F126" s="44"/>
      <c r="G126" s="44"/>
      <c r="H126" s="44"/>
      <c r="I126" s="44"/>
      <c r="J126" s="44"/>
      <c r="K126" s="44"/>
      <c r="L126" s="44"/>
      <c r="M126" s="44"/>
      <c r="N126" s="44"/>
      <c r="O126" s="44"/>
      <c r="P126" s="44"/>
      <c r="Q126" s="44"/>
      <c r="R126" s="44"/>
      <c r="S126" s="44"/>
      <c r="T126" s="44"/>
      <c r="U126" s="44"/>
      <c r="V126" s="44"/>
    </row>
    <row r="127" spans="1:22" ht="19.5" customHeight="1" x14ac:dyDescent="0.2">
      <c r="A127" s="44"/>
      <c r="B127" s="44"/>
      <c r="C127" s="2"/>
      <c r="D127" s="22"/>
      <c r="E127" s="44"/>
      <c r="F127" s="44"/>
      <c r="G127" s="44"/>
      <c r="H127" s="44"/>
      <c r="I127" s="44"/>
      <c r="J127" s="44"/>
      <c r="K127" s="44"/>
      <c r="L127" s="44"/>
      <c r="M127" s="44"/>
      <c r="N127" s="44"/>
      <c r="O127" s="44"/>
      <c r="P127" s="44"/>
      <c r="Q127" s="44"/>
      <c r="R127" s="44"/>
      <c r="S127" s="44"/>
      <c r="T127" s="44"/>
      <c r="U127" s="44"/>
      <c r="V127" s="44"/>
    </row>
    <row r="128" spans="1:22" ht="19.5" customHeight="1" x14ac:dyDescent="0.2">
      <c r="A128" s="44"/>
      <c r="B128" s="44"/>
      <c r="C128" s="2"/>
      <c r="D128" s="22"/>
      <c r="E128" s="44"/>
      <c r="F128" s="44"/>
      <c r="G128" s="44"/>
      <c r="H128" s="44"/>
      <c r="I128" s="44"/>
      <c r="J128" s="44"/>
      <c r="K128" s="44"/>
      <c r="L128" s="44"/>
      <c r="M128" s="44"/>
      <c r="N128" s="44"/>
      <c r="O128" s="44"/>
      <c r="P128" s="44"/>
      <c r="Q128" s="44"/>
      <c r="R128" s="44"/>
      <c r="S128" s="44"/>
      <c r="T128" s="44"/>
      <c r="U128" s="44"/>
      <c r="V128" s="44"/>
    </row>
    <row r="129" spans="1:22" ht="19.5" customHeight="1" x14ac:dyDescent="0.2">
      <c r="A129" s="44"/>
      <c r="B129" s="44"/>
      <c r="C129" s="2"/>
      <c r="D129" s="22"/>
      <c r="E129" s="44"/>
      <c r="F129" s="44"/>
      <c r="G129" s="44"/>
      <c r="H129" s="44"/>
      <c r="I129" s="44"/>
      <c r="J129" s="44"/>
      <c r="K129" s="44"/>
      <c r="L129" s="44"/>
      <c r="M129" s="44"/>
      <c r="N129" s="44"/>
      <c r="O129" s="44"/>
      <c r="P129" s="44"/>
      <c r="Q129" s="44"/>
      <c r="R129" s="44"/>
      <c r="S129" s="44"/>
      <c r="T129" s="44"/>
      <c r="U129" s="44"/>
      <c r="V129" s="44"/>
    </row>
    <row r="130" spans="1:22" ht="19.5" customHeight="1" x14ac:dyDescent="0.2">
      <c r="A130" s="44"/>
      <c r="B130" s="44"/>
      <c r="C130" s="2"/>
      <c r="D130" s="22"/>
      <c r="E130" s="44"/>
      <c r="F130" s="44"/>
      <c r="G130" s="44"/>
      <c r="H130" s="44"/>
      <c r="I130" s="44"/>
      <c r="J130" s="44"/>
      <c r="K130" s="44"/>
      <c r="L130" s="44"/>
      <c r="M130" s="44"/>
      <c r="N130" s="44"/>
      <c r="O130" s="44"/>
      <c r="P130" s="44"/>
      <c r="Q130" s="44"/>
      <c r="R130" s="44"/>
      <c r="S130" s="44"/>
      <c r="T130" s="44"/>
      <c r="U130" s="44"/>
      <c r="V130" s="44"/>
    </row>
    <row r="131" spans="1:22" ht="19.5" customHeight="1" x14ac:dyDescent="0.2">
      <c r="A131" s="44"/>
      <c r="B131" s="44"/>
      <c r="C131" s="2"/>
      <c r="D131" s="22"/>
      <c r="E131" s="44"/>
      <c r="F131" s="44"/>
      <c r="G131" s="44"/>
      <c r="H131" s="44"/>
      <c r="I131" s="44"/>
      <c r="J131" s="44"/>
      <c r="K131" s="44"/>
      <c r="L131" s="44"/>
      <c r="M131" s="44"/>
      <c r="N131" s="44"/>
      <c r="O131" s="44"/>
      <c r="P131" s="44"/>
      <c r="Q131" s="44"/>
      <c r="R131" s="44"/>
      <c r="S131" s="44"/>
      <c r="T131" s="44"/>
      <c r="U131" s="44"/>
      <c r="V131" s="44"/>
    </row>
    <row r="132" spans="1:22" ht="19.5" customHeight="1" x14ac:dyDescent="0.2">
      <c r="A132" s="44"/>
      <c r="B132" s="44"/>
      <c r="C132" s="2"/>
      <c r="D132" s="22"/>
      <c r="E132" s="44"/>
      <c r="F132" s="44"/>
      <c r="G132" s="44"/>
      <c r="H132" s="44"/>
      <c r="I132" s="44"/>
      <c r="J132" s="44"/>
      <c r="K132" s="44"/>
      <c r="L132" s="44"/>
      <c r="M132" s="44"/>
      <c r="N132" s="44"/>
      <c r="O132" s="44"/>
      <c r="P132" s="44"/>
      <c r="Q132" s="44"/>
      <c r="R132" s="44"/>
      <c r="S132" s="44"/>
      <c r="T132" s="44"/>
      <c r="U132" s="44"/>
      <c r="V132" s="44"/>
    </row>
    <row r="133" spans="1:22" ht="19.5" customHeight="1" x14ac:dyDescent="0.2">
      <c r="A133" s="44"/>
      <c r="B133" s="44"/>
      <c r="C133" s="2"/>
      <c r="D133" s="22"/>
      <c r="E133" s="44"/>
      <c r="F133" s="44"/>
      <c r="G133" s="44"/>
      <c r="H133" s="44"/>
      <c r="I133" s="44"/>
      <c r="J133" s="44"/>
      <c r="K133" s="44"/>
      <c r="L133" s="44"/>
      <c r="M133" s="44"/>
      <c r="N133" s="44"/>
      <c r="O133" s="44"/>
      <c r="P133" s="44"/>
      <c r="Q133" s="44"/>
      <c r="R133" s="44"/>
      <c r="S133" s="44"/>
      <c r="T133" s="44"/>
      <c r="U133" s="44"/>
      <c r="V133" s="44"/>
    </row>
    <row r="134" spans="1:22" ht="19.5" customHeight="1" x14ac:dyDescent="0.2">
      <c r="A134" s="44"/>
      <c r="B134" s="44"/>
      <c r="C134" s="2"/>
      <c r="D134" s="22"/>
      <c r="E134" s="44"/>
      <c r="F134" s="44"/>
      <c r="G134" s="44"/>
      <c r="H134" s="44"/>
      <c r="I134" s="44"/>
      <c r="J134" s="44"/>
      <c r="K134" s="44"/>
      <c r="L134" s="44"/>
      <c r="M134" s="44"/>
      <c r="N134" s="44"/>
      <c r="O134" s="44"/>
      <c r="P134" s="44"/>
      <c r="Q134" s="44"/>
      <c r="R134" s="44"/>
      <c r="S134" s="44"/>
      <c r="T134" s="44"/>
      <c r="U134" s="44"/>
      <c r="V134" s="44"/>
    </row>
    <row r="135" spans="1:22" ht="19.5" customHeight="1" x14ac:dyDescent="0.2">
      <c r="A135" s="44"/>
      <c r="B135" s="44"/>
      <c r="C135" s="2"/>
      <c r="D135" s="22"/>
      <c r="E135" s="44"/>
      <c r="F135" s="44"/>
      <c r="G135" s="44"/>
      <c r="H135" s="44"/>
      <c r="I135" s="44"/>
      <c r="J135" s="44"/>
      <c r="K135" s="44"/>
      <c r="L135" s="44"/>
      <c r="M135" s="44"/>
      <c r="N135" s="44"/>
      <c r="O135" s="44"/>
      <c r="P135" s="44"/>
      <c r="Q135" s="44"/>
      <c r="R135" s="44"/>
      <c r="S135" s="44"/>
      <c r="T135" s="44"/>
      <c r="U135" s="44"/>
      <c r="V135" s="44"/>
    </row>
    <row r="136" spans="1:22" ht="19.5" customHeight="1" x14ac:dyDescent="0.2">
      <c r="A136" s="44"/>
      <c r="B136" s="44"/>
      <c r="C136" s="2"/>
      <c r="D136" s="22"/>
      <c r="E136" s="44"/>
      <c r="F136" s="44"/>
      <c r="G136" s="44"/>
      <c r="H136" s="44"/>
      <c r="I136" s="44"/>
      <c r="J136" s="44"/>
      <c r="K136" s="44"/>
      <c r="L136" s="44"/>
      <c r="M136" s="44"/>
      <c r="N136" s="44"/>
      <c r="O136" s="44"/>
      <c r="P136" s="44"/>
      <c r="Q136" s="44"/>
      <c r="R136" s="44"/>
      <c r="S136" s="44"/>
      <c r="T136" s="44"/>
      <c r="U136" s="44"/>
      <c r="V136" s="44"/>
    </row>
    <row r="137" spans="1:22" ht="19.5" customHeight="1" x14ac:dyDescent="0.2">
      <c r="A137" s="44"/>
      <c r="B137" s="44"/>
      <c r="C137" s="2"/>
      <c r="D137" s="22"/>
      <c r="E137" s="44"/>
      <c r="F137" s="44"/>
      <c r="G137" s="44"/>
      <c r="H137" s="44"/>
      <c r="I137" s="44"/>
      <c r="J137" s="44"/>
      <c r="K137" s="44"/>
      <c r="L137" s="44"/>
      <c r="M137" s="44"/>
      <c r="N137" s="44"/>
      <c r="O137" s="44"/>
      <c r="P137" s="44"/>
      <c r="Q137" s="44"/>
      <c r="R137" s="44"/>
      <c r="S137" s="44"/>
      <c r="T137" s="44"/>
      <c r="U137" s="44"/>
      <c r="V137" s="44"/>
    </row>
    <row r="138" spans="1:22" ht="19.5" customHeight="1" x14ac:dyDescent="0.2">
      <c r="A138" s="44"/>
      <c r="B138" s="44"/>
      <c r="C138" s="2"/>
      <c r="D138" s="22"/>
      <c r="E138" s="44"/>
      <c r="F138" s="44"/>
      <c r="G138" s="44"/>
      <c r="H138" s="44"/>
      <c r="I138" s="44"/>
      <c r="J138" s="44"/>
      <c r="K138" s="44"/>
      <c r="L138" s="44"/>
      <c r="M138" s="44"/>
      <c r="N138" s="44"/>
      <c r="O138" s="44"/>
      <c r="P138" s="44"/>
      <c r="Q138" s="44"/>
      <c r="R138" s="44"/>
      <c r="S138" s="44"/>
      <c r="T138" s="44"/>
      <c r="U138" s="44"/>
      <c r="V138" s="44"/>
    </row>
    <row r="139" spans="1:22" ht="19.5" customHeight="1" x14ac:dyDescent="0.2">
      <c r="A139" s="44"/>
      <c r="B139" s="44"/>
      <c r="C139" s="2"/>
      <c r="D139" s="22"/>
      <c r="E139" s="44"/>
      <c r="F139" s="44"/>
      <c r="G139" s="44"/>
      <c r="H139" s="44"/>
      <c r="I139" s="44"/>
      <c r="J139" s="44"/>
      <c r="K139" s="44"/>
      <c r="L139" s="44"/>
      <c r="M139" s="44"/>
      <c r="N139" s="44"/>
      <c r="O139" s="44"/>
      <c r="P139" s="44"/>
      <c r="Q139" s="44"/>
      <c r="R139" s="44"/>
      <c r="S139" s="44"/>
      <c r="T139" s="44"/>
      <c r="U139" s="44"/>
      <c r="V139" s="44"/>
    </row>
    <row r="140" spans="1:22" ht="19.5" customHeight="1" x14ac:dyDescent="0.2">
      <c r="A140" s="44"/>
      <c r="B140" s="44"/>
      <c r="C140" s="2"/>
      <c r="D140" s="22"/>
      <c r="E140" s="44"/>
      <c r="F140" s="44"/>
      <c r="G140" s="44"/>
      <c r="H140" s="44"/>
      <c r="I140" s="44"/>
      <c r="J140" s="44"/>
      <c r="K140" s="44"/>
      <c r="L140" s="44"/>
      <c r="M140" s="44"/>
      <c r="N140" s="44"/>
      <c r="O140" s="44"/>
      <c r="P140" s="44"/>
      <c r="Q140" s="44"/>
      <c r="R140" s="44"/>
      <c r="S140" s="44"/>
      <c r="T140" s="44"/>
      <c r="U140" s="44"/>
      <c r="V140" s="44"/>
    </row>
    <row r="141" spans="1:22" ht="19.5" customHeight="1" x14ac:dyDescent="0.2">
      <c r="A141" s="44"/>
      <c r="B141" s="44"/>
      <c r="C141" s="2"/>
      <c r="D141" s="22"/>
      <c r="E141" s="44"/>
      <c r="F141" s="44"/>
      <c r="G141" s="44"/>
      <c r="H141" s="44"/>
      <c r="I141" s="44"/>
      <c r="J141" s="44"/>
      <c r="K141" s="44"/>
      <c r="L141" s="44"/>
      <c r="M141" s="44"/>
      <c r="N141" s="44"/>
      <c r="O141" s="44"/>
      <c r="P141" s="44"/>
      <c r="Q141" s="44"/>
      <c r="R141" s="44"/>
      <c r="S141" s="44"/>
      <c r="T141" s="44"/>
      <c r="U141" s="44"/>
      <c r="V141" s="44"/>
    </row>
    <row r="142" spans="1:22" ht="19.5" customHeight="1" x14ac:dyDescent="0.2">
      <c r="A142" s="44"/>
      <c r="B142" s="44"/>
      <c r="C142" s="2"/>
      <c r="D142" s="22"/>
      <c r="E142" s="44"/>
      <c r="F142" s="44"/>
      <c r="G142" s="44"/>
      <c r="H142" s="44"/>
      <c r="I142" s="44"/>
      <c r="J142" s="44"/>
      <c r="K142" s="44"/>
      <c r="L142" s="44"/>
      <c r="M142" s="44"/>
      <c r="N142" s="44"/>
      <c r="O142" s="44"/>
      <c r="P142" s="44"/>
      <c r="Q142" s="44"/>
      <c r="R142" s="44"/>
      <c r="S142" s="44"/>
      <c r="T142" s="44"/>
      <c r="U142" s="44"/>
      <c r="V142" s="44"/>
    </row>
    <row r="143" spans="1:22" ht="19.5" customHeight="1" x14ac:dyDescent="0.2">
      <c r="A143" s="44"/>
      <c r="B143" s="44"/>
      <c r="C143" s="2"/>
      <c r="D143" s="22"/>
      <c r="E143" s="44"/>
      <c r="F143" s="44"/>
      <c r="G143" s="44"/>
      <c r="H143" s="44"/>
      <c r="I143" s="44"/>
      <c r="J143" s="44"/>
      <c r="K143" s="44"/>
      <c r="L143" s="44"/>
      <c r="M143" s="44"/>
      <c r="N143" s="44"/>
      <c r="O143" s="44"/>
      <c r="P143" s="44"/>
      <c r="Q143" s="44"/>
      <c r="R143" s="44"/>
      <c r="S143" s="44"/>
      <c r="T143" s="44"/>
      <c r="U143" s="44"/>
      <c r="V143" s="44"/>
    </row>
    <row r="144" spans="1:22" ht="19.5" customHeight="1" x14ac:dyDescent="0.2">
      <c r="A144" s="44"/>
      <c r="B144" s="44"/>
      <c r="C144" s="2"/>
      <c r="D144" s="22"/>
      <c r="E144" s="44"/>
      <c r="F144" s="44"/>
      <c r="G144" s="44"/>
      <c r="H144" s="44"/>
      <c r="I144" s="44"/>
      <c r="J144" s="44"/>
      <c r="K144" s="44"/>
      <c r="L144" s="44"/>
      <c r="M144" s="44"/>
      <c r="N144" s="44"/>
      <c r="O144" s="44"/>
      <c r="P144" s="44"/>
      <c r="Q144" s="44"/>
      <c r="R144" s="44"/>
      <c r="S144" s="44"/>
      <c r="T144" s="44"/>
      <c r="U144" s="44"/>
      <c r="V144" s="44"/>
    </row>
    <row r="145" spans="1:22" ht="19.5" customHeight="1" x14ac:dyDescent="0.2">
      <c r="A145" s="44"/>
      <c r="B145" s="44"/>
      <c r="C145" s="2"/>
      <c r="D145" s="22"/>
      <c r="E145" s="44"/>
      <c r="F145" s="44"/>
      <c r="G145" s="44"/>
      <c r="H145" s="44"/>
      <c r="I145" s="44"/>
      <c r="J145" s="44"/>
      <c r="K145" s="44"/>
      <c r="L145" s="44"/>
      <c r="M145" s="44"/>
      <c r="N145" s="44"/>
      <c r="O145" s="44"/>
      <c r="P145" s="44"/>
      <c r="Q145" s="44"/>
      <c r="R145" s="44"/>
      <c r="S145" s="44"/>
      <c r="T145" s="44"/>
      <c r="U145" s="44"/>
      <c r="V145" s="44"/>
    </row>
    <row r="146" spans="1:22" ht="19.5" customHeight="1" x14ac:dyDescent="0.2">
      <c r="A146" s="44"/>
      <c r="B146" s="44"/>
      <c r="C146" s="2"/>
      <c r="D146" s="22"/>
      <c r="E146" s="44"/>
      <c r="F146" s="44"/>
      <c r="G146" s="44"/>
      <c r="H146" s="44"/>
      <c r="I146" s="44"/>
      <c r="J146" s="44"/>
      <c r="K146" s="44"/>
      <c r="L146" s="44"/>
      <c r="M146" s="44"/>
      <c r="N146" s="44"/>
      <c r="O146" s="44"/>
      <c r="P146" s="44"/>
      <c r="Q146" s="44"/>
      <c r="R146" s="44"/>
      <c r="S146" s="44"/>
      <c r="T146" s="44"/>
      <c r="U146" s="44"/>
      <c r="V146" s="44"/>
    </row>
    <row r="147" spans="1:22" ht="19.5" customHeight="1" x14ac:dyDescent="0.2">
      <c r="A147" s="44"/>
      <c r="B147" s="44"/>
      <c r="C147" s="2"/>
      <c r="D147" s="22"/>
      <c r="E147" s="44"/>
      <c r="F147" s="44"/>
      <c r="G147" s="44"/>
      <c r="H147" s="44"/>
      <c r="I147" s="44"/>
      <c r="J147" s="44"/>
      <c r="K147" s="44"/>
      <c r="L147" s="44"/>
      <c r="M147" s="44"/>
      <c r="N147" s="44"/>
      <c r="O147" s="44"/>
      <c r="P147" s="44"/>
      <c r="Q147" s="44"/>
      <c r="R147" s="44"/>
      <c r="S147" s="44"/>
      <c r="T147" s="44"/>
      <c r="U147" s="44"/>
      <c r="V147" s="44"/>
    </row>
    <row r="148" spans="1:22" ht="19.5" customHeight="1" x14ac:dyDescent="0.2">
      <c r="A148" s="44"/>
      <c r="B148" s="44"/>
      <c r="C148" s="2"/>
      <c r="D148" s="22"/>
      <c r="E148" s="44"/>
      <c r="F148" s="44"/>
      <c r="G148" s="44"/>
      <c r="H148" s="44"/>
      <c r="I148" s="44"/>
      <c r="J148" s="44"/>
      <c r="K148" s="44"/>
      <c r="L148" s="44"/>
      <c r="M148" s="44"/>
      <c r="N148" s="44"/>
      <c r="O148" s="44"/>
      <c r="P148" s="44"/>
      <c r="Q148" s="44"/>
      <c r="R148" s="44"/>
      <c r="S148" s="44"/>
      <c r="T148" s="44"/>
      <c r="U148" s="44"/>
      <c r="V148" s="44"/>
    </row>
    <row r="149" spans="1:22" ht="19.5" customHeight="1" x14ac:dyDescent="0.2">
      <c r="A149" s="44"/>
      <c r="B149" s="44"/>
      <c r="C149" s="2"/>
      <c r="D149" s="22"/>
      <c r="E149" s="44"/>
      <c r="F149" s="44"/>
      <c r="G149" s="44"/>
      <c r="H149" s="44"/>
      <c r="I149" s="44"/>
      <c r="J149" s="44"/>
      <c r="K149" s="44"/>
      <c r="L149" s="44"/>
      <c r="M149" s="44"/>
      <c r="N149" s="44"/>
      <c r="O149" s="44"/>
      <c r="P149" s="44"/>
      <c r="Q149" s="44"/>
      <c r="R149" s="44"/>
      <c r="S149" s="44"/>
      <c r="T149" s="44"/>
      <c r="U149" s="44"/>
      <c r="V149" s="44"/>
    </row>
    <row r="150" spans="1:22" ht="19.5" customHeight="1" x14ac:dyDescent="0.2">
      <c r="A150" s="44"/>
      <c r="B150" s="44"/>
      <c r="C150" s="2"/>
      <c r="D150" s="22"/>
      <c r="E150" s="44"/>
      <c r="F150" s="44"/>
      <c r="G150" s="44"/>
      <c r="H150" s="44"/>
      <c r="I150" s="44"/>
      <c r="J150" s="44"/>
      <c r="K150" s="44"/>
      <c r="L150" s="44"/>
      <c r="M150" s="44"/>
      <c r="N150" s="44"/>
      <c r="O150" s="44"/>
      <c r="P150" s="44"/>
      <c r="Q150" s="44"/>
      <c r="R150" s="44"/>
      <c r="S150" s="44"/>
      <c r="T150" s="44"/>
      <c r="U150" s="44"/>
      <c r="V150" s="44"/>
    </row>
    <row r="151" spans="1:22" ht="19.5" customHeight="1" x14ac:dyDescent="0.2">
      <c r="A151" s="44"/>
      <c r="B151" s="44"/>
      <c r="C151" s="2"/>
      <c r="D151" s="22"/>
      <c r="E151" s="44"/>
      <c r="F151" s="44"/>
      <c r="G151" s="44"/>
      <c r="H151" s="44"/>
      <c r="I151" s="44"/>
      <c r="J151" s="44"/>
      <c r="K151" s="44"/>
      <c r="L151" s="44"/>
      <c r="M151" s="44"/>
      <c r="N151" s="44"/>
      <c r="O151" s="44"/>
      <c r="P151" s="44"/>
      <c r="Q151" s="44"/>
      <c r="R151" s="44"/>
      <c r="S151" s="44"/>
      <c r="T151" s="44"/>
      <c r="U151" s="44"/>
      <c r="V151" s="44"/>
    </row>
    <row r="152" spans="1:22" ht="19.5" customHeight="1" x14ac:dyDescent="0.2">
      <c r="A152" s="44"/>
      <c r="B152" s="44"/>
      <c r="C152" s="2"/>
      <c r="D152" s="22"/>
      <c r="E152" s="44"/>
      <c r="F152" s="44"/>
      <c r="G152" s="44"/>
      <c r="H152" s="44"/>
      <c r="I152" s="44"/>
      <c r="J152" s="44"/>
      <c r="K152" s="44"/>
      <c r="L152" s="44"/>
      <c r="M152" s="44"/>
      <c r="N152" s="44"/>
      <c r="O152" s="44"/>
      <c r="P152" s="44"/>
      <c r="Q152" s="44"/>
      <c r="R152" s="44"/>
      <c r="S152" s="44"/>
      <c r="T152" s="44"/>
      <c r="U152" s="44"/>
      <c r="V152" s="44"/>
    </row>
    <row r="153" spans="1:22" ht="19.5" customHeight="1" x14ac:dyDescent="0.2">
      <c r="A153" s="44"/>
      <c r="B153" s="44"/>
      <c r="C153" s="2"/>
      <c r="D153" s="22"/>
      <c r="E153" s="44"/>
      <c r="F153" s="44"/>
      <c r="G153" s="44"/>
      <c r="H153" s="44"/>
      <c r="I153" s="44"/>
      <c r="J153" s="44"/>
      <c r="K153" s="44"/>
      <c r="L153" s="44"/>
      <c r="M153" s="44"/>
      <c r="N153" s="44"/>
      <c r="O153" s="44"/>
      <c r="P153" s="44"/>
      <c r="Q153" s="44"/>
      <c r="R153" s="44"/>
      <c r="S153" s="44"/>
      <c r="T153" s="44"/>
      <c r="U153" s="44"/>
      <c r="V153" s="44"/>
    </row>
    <row r="154" spans="1:22" ht="19.5" customHeight="1" x14ac:dyDescent="0.2">
      <c r="A154" s="44"/>
      <c r="B154" s="44"/>
      <c r="C154" s="2"/>
      <c r="D154" s="22"/>
      <c r="E154" s="44"/>
      <c r="F154" s="44"/>
      <c r="G154" s="44"/>
      <c r="H154" s="44"/>
      <c r="I154" s="44"/>
      <c r="J154" s="44"/>
      <c r="K154" s="44"/>
      <c r="L154" s="44"/>
      <c r="M154" s="44"/>
      <c r="N154" s="44"/>
      <c r="O154" s="44"/>
      <c r="P154" s="44"/>
      <c r="Q154" s="44"/>
      <c r="R154" s="44"/>
      <c r="S154" s="44"/>
      <c r="T154" s="44"/>
      <c r="U154" s="44"/>
      <c r="V154" s="44"/>
    </row>
    <row r="155" spans="1:22" ht="19.5" customHeight="1" x14ac:dyDescent="0.2">
      <c r="A155" s="44"/>
      <c r="B155" s="44"/>
      <c r="C155" s="2"/>
      <c r="D155" s="22"/>
      <c r="E155" s="44"/>
      <c r="F155" s="44"/>
      <c r="G155" s="44"/>
      <c r="H155" s="44"/>
      <c r="I155" s="44"/>
      <c r="J155" s="44"/>
      <c r="K155" s="44"/>
      <c r="L155" s="44"/>
      <c r="M155" s="44"/>
      <c r="N155" s="44"/>
      <c r="O155" s="44"/>
      <c r="P155" s="44"/>
      <c r="Q155" s="44"/>
      <c r="R155" s="44"/>
      <c r="S155" s="44"/>
      <c r="T155" s="44"/>
      <c r="U155" s="44"/>
      <c r="V155" s="44"/>
    </row>
    <row r="156" spans="1:22" ht="19.5" customHeight="1" x14ac:dyDescent="0.2">
      <c r="A156" s="44"/>
      <c r="B156" s="44"/>
      <c r="C156" s="2"/>
      <c r="D156" s="22"/>
      <c r="E156" s="44"/>
      <c r="F156" s="44"/>
      <c r="G156" s="44"/>
      <c r="H156" s="44"/>
      <c r="I156" s="44"/>
      <c r="J156" s="44"/>
      <c r="K156" s="44"/>
      <c r="L156" s="44"/>
      <c r="M156" s="44"/>
      <c r="N156" s="44"/>
      <c r="O156" s="44"/>
      <c r="P156" s="44"/>
      <c r="Q156" s="44"/>
      <c r="R156" s="44"/>
      <c r="S156" s="44"/>
      <c r="T156" s="44"/>
      <c r="U156" s="44"/>
      <c r="V156" s="44"/>
    </row>
    <row r="157" spans="1:22" ht="19.5" customHeight="1" x14ac:dyDescent="0.2">
      <c r="A157" s="44"/>
      <c r="B157" s="44"/>
      <c r="C157" s="2"/>
      <c r="D157" s="22"/>
      <c r="E157" s="44"/>
      <c r="F157" s="44"/>
      <c r="G157" s="44"/>
      <c r="H157" s="44"/>
      <c r="I157" s="44"/>
      <c r="J157" s="44"/>
      <c r="K157" s="44"/>
      <c r="L157" s="44"/>
      <c r="M157" s="44"/>
      <c r="N157" s="44"/>
      <c r="O157" s="44"/>
      <c r="P157" s="44"/>
      <c r="Q157" s="44"/>
      <c r="R157" s="44"/>
      <c r="S157" s="44"/>
      <c r="T157" s="44"/>
      <c r="U157" s="44"/>
      <c r="V157" s="44"/>
    </row>
    <row r="158" spans="1:22" ht="19.5" customHeight="1" x14ac:dyDescent="0.2">
      <c r="A158" s="44"/>
      <c r="B158" s="44"/>
      <c r="C158" s="2"/>
      <c r="D158" s="22"/>
      <c r="E158" s="44"/>
      <c r="F158" s="44"/>
      <c r="G158" s="44"/>
      <c r="H158" s="44"/>
      <c r="I158" s="44"/>
      <c r="J158" s="44"/>
      <c r="K158" s="44"/>
      <c r="L158" s="44"/>
      <c r="M158" s="44"/>
      <c r="N158" s="44"/>
      <c r="O158" s="44"/>
      <c r="P158" s="44"/>
      <c r="Q158" s="44"/>
      <c r="R158" s="44"/>
      <c r="S158" s="44"/>
      <c r="T158" s="44"/>
      <c r="U158" s="44"/>
      <c r="V158" s="44"/>
    </row>
    <row r="159" spans="1:22" ht="19.5" customHeight="1" x14ac:dyDescent="0.2">
      <c r="A159" s="44"/>
      <c r="B159" s="44"/>
      <c r="C159" s="2"/>
      <c r="D159" s="22"/>
      <c r="E159" s="44"/>
      <c r="F159" s="44"/>
      <c r="G159" s="44"/>
      <c r="H159" s="44"/>
      <c r="I159" s="44"/>
      <c r="J159" s="44"/>
      <c r="K159" s="44"/>
      <c r="L159" s="44"/>
      <c r="M159" s="44"/>
      <c r="N159" s="44"/>
      <c r="O159" s="44"/>
      <c r="P159" s="44"/>
      <c r="Q159" s="44"/>
      <c r="R159" s="44"/>
      <c r="S159" s="44"/>
      <c r="T159" s="44"/>
      <c r="U159" s="44"/>
      <c r="V159" s="44"/>
    </row>
    <row r="160" spans="1:22" ht="19.5" customHeight="1" x14ac:dyDescent="0.2">
      <c r="A160" s="44"/>
      <c r="B160" s="44"/>
      <c r="C160" s="2"/>
      <c r="D160" s="22"/>
      <c r="E160" s="44"/>
      <c r="F160" s="44"/>
      <c r="G160" s="44"/>
      <c r="H160" s="44"/>
      <c r="I160" s="44"/>
      <c r="J160" s="44"/>
      <c r="K160" s="44"/>
      <c r="L160" s="44"/>
      <c r="M160" s="44"/>
      <c r="N160" s="44"/>
      <c r="O160" s="44"/>
      <c r="P160" s="44"/>
      <c r="Q160" s="44"/>
      <c r="R160" s="44"/>
      <c r="S160" s="44"/>
      <c r="T160" s="44"/>
      <c r="U160" s="44"/>
      <c r="V160" s="44"/>
    </row>
    <row r="161" spans="1:22" ht="19.5" customHeight="1" x14ac:dyDescent="0.2">
      <c r="A161" s="44"/>
      <c r="B161" s="44"/>
      <c r="C161" s="2"/>
      <c r="D161" s="22"/>
      <c r="E161" s="44"/>
      <c r="F161" s="44"/>
      <c r="G161" s="44"/>
      <c r="H161" s="44"/>
      <c r="I161" s="44"/>
      <c r="J161" s="44"/>
      <c r="K161" s="44"/>
      <c r="L161" s="44"/>
      <c r="M161" s="44"/>
      <c r="N161" s="44"/>
      <c r="O161" s="44"/>
      <c r="P161" s="44"/>
      <c r="Q161" s="44"/>
      <c r="R161" s="44"/>
      <c r="S161" s="44"/>
      <c r="T161" s="44"/>
      <c r="U161" s="44"/>
      <c r="V161" s="44"/>
    </row>
    <row r="162" spans="1:22" ht="19.5" customHeight="1" x14ac:dyDescent="0.2">
      <c r="A162" s="44"/>
      <c r="B162" s="44"/>
      <c r="C162" s="2"/>
      <c r="D162" s="22"/>
      <c r="E162" s="44"/>
      <c r="F162" s="44"/>
      <c r="G162" s="44"/>
      <c r="H162" s="44"/>
      <c r="I162" s="44"/>
      <c r="J162" s="44"/>
      <c r="K162" s="44"/>
      <c r="L162" s="44"/>
      <c r="M162" s="44"/>
      <c r="N162" s="44"/>
      <c r="O162" s="44"/>
      <c r="P162" s="44"/>
      <c r="Q162" s="44"/>
      <c r="R162" s="44"/>
      <c r="S162" s="44"/>
      <c r="T162" s="44"/>
      <c r="U162" s="44"/>
      <c r="V162" s="44"/>
    </row>
    <row r="163" spans="1:22" ht="19.5" customHeight="1" x14ac:dyDescent="0.2">
      <c r="A163" s="44"/>
      <c r="B163" s="44"/>
      <c r="C163" s="2"/>
      <c r="D163" s="22"/>
      <c r="E163" s="44"/>
      <c r="F163" s="44"/>
      <c r="G163" s="44"/>
      <c r="H163" s="44"/>
      <c r="I163" s="44"/>
      <c r="J163" s="44"/>
      <c r="K163" s="44"/>
      <c r="L163" s="44"/>
      <c r="M163" s="44"/>
      <c r="N163" s="44"/>
      <c r="O163" s="44"/>
      <c r="P163" s="44"/>
      <c r="Q163" s="44"/>
      <c r="R163" s="44"/>
      <c r="S163" s="44"/>
      <c r="T163" s="44"/>
      <c r="U163" s="44"/>
      <c r="V163" s="44"/>
    </row>
    <row r="164" spans="1:22" ht="19.5" customHeight="1" x14ac:dyDescent="0.2">
      <c r="A164" s="44"/>
      <c r="B164" s="44"/>
      <c r="C164" s="2"/>
      <c r="D164" s="22"/>
      <c r="E164" s="44"/>
      <c r="F164" s="44"/>
      <c r="G164" s="44"/>
      <c r="H164" s="44"/>
      <c r="I164" s="44"/>
      <c r="J164" s="44"/>
      <c r="K164" s="44"/>
      <c r="L164" s="44"/>
      <c r="M164" s="44"/>
      <c r="N164" s="44"/>
      <c r="O164" s="44"/>
      <c r="P164" s="44"/>
      <c r="Q164" s="44"/>
      <c r="R164" s="44"/>
      <c r="S164" s="44"/>
      <c r="T164" s="44"/>
      <c r="U164" s="44"/>
      <c r="V164" s="44"/>
    </row>
    <row r="165" spans="1:22" ht="19.5" customHeight="1" x14ac:dyDescent="0.2">
      <c r="A165" s="44"/>
      <c r="B165" s="44"/>
      <c r="C165" s="2"/>
      <c r="D165" s="22"/>
      <c r="E165" s="44"/>
      <c r="F165" s="44"/>
      <c r="G165" s="44"/>
      <c r="H165" s="44"/>
      <c r="I165" s="44"/>
      <c r="J165" s="44"/>
      <c r="K165" s="44"/>
      <c r="L165" s="44"/>
      <c r="M165" s="44"/>
      <c r="N165" s="44"/>
      <c r="O165" s="44"/>
      <c r="P165" s="44"/>
      <c r="Q165" s="44"/>
      <c r="R165" s="44"/>
      <c r="S165" s="44"/>
      <c r="T165" s="44"/>
      <c r="U165" s="44"/>
      <c r="V165" s="44"/>
    </row>
    <row r="166" spans="1:22" ht="19.5" customHeight="1" x14ac:dyDescent="0.2">
      <c r="A166" s="44"/>
      <c r="B166" s="44"/>
      <c r="C166" s="2"/>
      <c r="D166" s="22"/>
      <c r="E166" s="44"/>
      <c r="F166" s="44"/>
      <c r="G166" s="44"/>
      <c r="H166" s="44"/>
      <c r="I166" s="44"/>
      <c r="J166" s="44"/>
      <c r="K166" s="44"/>
      <c r="L166" s="44"/>
      <c r="M166" s="44"/>
      <c r="N166" s="44"/>
      <c r="O166" s="44"/>
      <c r="P166" s="44"/>
      <c r="Q166" s="44"/>
      <c r="R166" s="44"/>
      <c r="S166" s="44"/>
      <c r="T166" s="44"/>
      <c r="U166" s="44"/>
      <c r="V166" s="44"/>
    </row>
    <row r="167" spans="1:22" ht="19.5" customHeight="1" x14ac:dyDescent="0.2">
      <c r="A167" s="44"/>
      <c r="B167" s="44"/>
      <c r="C167" s="2"/>
      <c r="D167" s="22"/>
      <c r="E167" s="44"/>
      <c r="F167" s="44"/>
      <c r="G167" s="44"/>
      <c r="H167" s="44"/>
      <c r="I167" s="44"/>
      <c r="J167" s="44"/>
      <c r="K167" s="44"/>
      <c r="L167" s="44"/>
      <c r="M167" s="44"/>
      <c r="N167" s="44"/>
      <c r="O167" s="44"/>
      <c r="P167" s="44"/>
      <c r="Q167" s="44"/>
      <c r="R167" s="44"/>
      <c r="S167" s="44"/>
      <c r="T167" s="44"/>
      <c r="U167" s="44"/>
      <c r="V167" s="44"/>
    </row>
    <row r="168" spans="1:22" ht="19.5" customHeight="1" x14ac:dyDescent="0.2">
      <c r="A168" s="44"/>
      <c r="B168" s="44"/>
      <c r="C168" s="2"/>
      <c r="D168" s="22"/>
      <c r="E168" s="44"/>
      <c r="F168" s="44"/>
      <c r="G168" s="44"/>
      <c r="H168" s="44"/>
      <c r="I168" s="44"/>
      <c r="J168" s="44"/>
      <c r="K168" s="44"/>
      <c r="L168" s="44"/>
      <c r="M168" s="44"/>
      <c r="N168" s="44"/>
      <c r="O168" s="44"/>
      <c r="P168" s="44"/>
      <c r="Q168" s="44"/>
      <c r="R168" s="44"/>
      <c r="S168" s="44"/>
      <c r="T168" s="44"/>
      <c r="U168" s="44"/>
      <c r="V168" s="44"/>
    </row>
    <row r="169" spans="1:22" ht="19.5" customHeight="1" x14ac:dyDescent="0.2">
      <c r="A169" s="44"/>
      <c r="B169" s="44"/>
      <c r="C169" s="2"/>
      <c r="D169" s="22"/>
      <c r="E169" s="44"/>
      <c r="F169" s="44"/>
      <c r="G169" s="44"/>
      <c r="H169" s="44"/>
      <c r="I169" s="44"/>
      <c r="J169" s="44"/>
      <c r="K169" s="44"/>
      <c r="L169" s="44"/>
      <c r="M169" s="44"/>
      <c r="N169" s="44"/>
      <c r="O169" s="44"/>
      <c r="P169" s="44"/>
      <c r="Q169" s="44"/>
      <c r="R169" s="44"/>
      <c r="S169" s="44"/>
      <c r="T169" s="44"/>
      <c r="U169" s="44"/>
      <c r="V169" s="44"/>
    </row>
    <row r="170" spans="1:22" ht="19.5" customHeight="1" x14ac:dyDescent="0.2">
      <c r="A170" s="44"/>
      <c r="B170" s="44"/>
      <c r="C170" s="2"/>
      <c r="D170" s="22"/>
      <c r="E170" s="44"/>
      <c r="F170" s="44"/>
      <c r="G170" s="44"/>
      <c r="H170" s="44"/>
      <c r="I170" s="44"/>
      <c r="J170" s="44"/>
      <c r="K170" s="44"/>
      <c r="L170" s="44"/>
      <c r="M170" s="44"/>
      <c r="N170" s="44"/>
      <c r="O170" s="44"/>
      <c r="P170" s="44"/>
      <c r="Q170" s="44"/>
      <c r="R170" s="44"/>
      <c r="S170" s="44"/>
      <c r="T170" s="44"/>
      <c r="U170" s="44"/>
      <c r="V170" s="44"/>
    </row>
    <row r="171" spans="1:22" ht="19.5" customHeight="1" x14ac:dyDescent="0.2">
      <c r="A171" s="44"/>
      <c r="B171" s="44"/>
      <c r="C171" s="2"/>
      <c r="D171" s="22"/>
      <c r="E171" s="44"/>
      <c r="F171" s="44"/>
      <c r="G171" s="44"/>
      <c r="H171" s="44"/>
      <c r="I171" s="44"/>
      <c r="J171" s="44"/>
      <c r="K171" s="44"/>
      <c r="L171" s="44"/>
      <c r="M171" s="44"/>
      <c r="N171" s="44"/>
      <c r="O171" s="44"/>
      <c r="P171" s="44"/>
      <c r="Q171" s="44"/>
      <c r="R171" s="44"/>
      <c r="S171" s="44"/>
      <c r="T171" s="44"/>
      <c r="U171" s="44"/>
      <c r="V171" s="44"/>
    </row>
    <row r="172" spans="1:22" ht="19.5" customHeight="1" x14ac:dyDescent="0.2">
      <c r="A172" s="44"/>
      <c r="B172" s="44"/>
      <c r="C172" s="2"/>
      <c r="D172" s="22"/>
      <c r="E172" s="44"/>
      <c r="F172" s="44"/>
      <c r="G172" s="44"/>
      <c r="H172" s="44"/>
      <c r="I172" s="44"/>
      <c r="J172" s="44"/>
      <c r="K172" s="44"/>
      <c r="L172" s="44"/>
      <c r="M172" s="44"/>
      <c r="N172" s="44"/>
      <c r="O172" s="44"/>
      <c r="P172" s="44"/>
      <c r="Q172" s="44"/>
      <c r="R172" s="44"/>
      <c r="S172" s="44"/>
      <c r="T172" s="44"/>
      <c r="U172" s="44"/>
      <c r="V172" s="44"/>
    </row>
    <row r="173" spans="1:22" ht="19.5" customHeight="1" x14ac:dyDescent="0.2">
      <c r="A173" s="44"/>
      <c r="B173" s="44"/>
      <c r="C173" s="2"/>
      <c r="D173" s="22"/>
      <c r="E173" s="44"/>
      <c r="F173" s="44"/>
      <c r="G173" s="44"/>
      <c r="H173" s="44"/>
      <c r="I173" s="44"/>
      <c r="J173" s="44"/>
      <c r="K173" s="44"/>
      <c r="L173" s="44"/>
      <c r="M173" s="44"/>
      <c r="N173" s="44"/>
      <c r="O173" s="44"/>
      <c r="P173" s="44"/>
      <c r="Q173" s="44"/>
      <c r="R173" s="44"/>
      <c r="S173" s="44"/>
      <c r="T173" s="44"/>
      <c r="U173" s="44"/>
      <c r="V173" s="44"/>
    </row>
    <row r="174" spans="1:22" ht="19.5" customHeight="1" x14ac:dyDescent="0.2">
      <c r="A174" s="44"/>
      <c r="B174" s="44"/>
      <c r="C174" s="2"/>
      <c r="D174" s="22"/>
      <c r="E174" s="44"/>
      <c r="F174" s="44"/>
      <c r="G174" s="44"/>
      <c r="H174" s="44"/>
      <c r="I174" s="44"/>
      <c r="J174" s="44"/>
      <c r="K174" s="44"/>
      <c r="L174" s="44"/>
      <c r="M174" s="44"/>
      <c r="N174" s="44"/>
      <c r="O174" s="44"/>
      <c r="P174" s="44"/>
      <c r="Q174" s="44"/>
      <c r="R174" s="44"/>
      <c r="S174" s="44"/>
      <c r="T174" s="44"/>
      <c r="U174" s="44"/>
      <c r="V174" s="44"/>
    </row>
    <row r="175" spans="1:22" ht="19.5" customHeight="1" x14ac:dyDescent="0.2">
      <c r="A175" s="44"/>
      <c r="B175" s="44"/>
      <c r="C175" s="2"/>
      <c r="D175" s="22"/>
      <c r="E175" s="44"/>
      <c r="F175" s="44"/>
      <c r="G175" s="44"/>
      <c r="H175" s="44"/>
      <c r="I175" s="44"/>
      <c r="J175" s="44"/>
      <c r="K175" s="44"/>
      <c r="L175" s="44"/>
      <c r="M175" s="44"/>
      <c r="N175" s="44"/>
      <c r="O175" s="44"/>
      <c r="P175" s="44"/>
      <c r="Q175" s="44"/>
      <c r="R175" s="44"/>
      <c r="S175" s="44"/>
      <c r="T175" s="44"/>
      <c r="U175" s="44"/>
      <c r="V175" s="44"/>
    </row>
    <row r="176" spans="1:22" ht="19.5" customHeight="1" x14ac:dyDescent="0.2">
      <c r="A176" s="44"/>
      <c r="B176" s="44"/>
      <c r="C176" s="2"/>
      <c r="D176" s="22"/>
      <c r="E176" s="44"/>
      <c r="F176" s="44"/>
      <c r="G176" s="44"/>
      <c r="H176" s="44"/>
      <c r="I176" s="44"/>
      <c r="J176" s="44"/>
      <c r="K176" s="44"/>
      <c r="L176" s="44"/>
      <c r="M176" s="44"/>
      <c r="N176" s="44"/>
      <c r="O176" s="44"/>
      <c r="P176" s="44"/>
      <c r="Q176" s="44"/>
      <c r="R176" s="44"/>
      <c r="S176" s="44"/>
      <c r="T176" s="44"/>
      <c r="U176" s="44"/>
      <c r="V176" s="44"/>
    </row>
    <row r="177" spans="1:22" ht="19.5" customHeight="1" x14ac:dyDescent="0.2">
      <c r="A177" s="44"/>
      <c r="B177" s="44"/>
      <c r="C177" s="2"/>
      <c r="D177" s="22"/>
      <c r="E177" s="44"/>
      <c r="F177" s="44"/>
      <c r="G177" s="44"/>
      <c r="H177" s="44"/>
      <c r="I177" s="44"/>
      <c r="J177" s="44"/>
      <c r="K177" s="44"/>
      <c r="L177" s="44"/>
      <c r="M177" s="44"/>
      <c r="N177" s="44"/>
      <c r="O177" s="44"/>
      <c r="P177" s="44"/>
      <c r="Q177" s="44"/>
      <c r="R177" s="44"/>
      <c r="S177" s="44"/>
      <c r="T177" s="44"/>
      <c r="U177" s="44"/>
      <c r="V177" s="44"/>
    </row>
    <row r="178" spans="1:22" ht="19.5" customHeight="1" x14ac:dyDescent="0.2">
      <c r="A178" s="44"/>
      <c r="B178" s="44"/>
      <c r="C178" s="2"/>
      <c r="D178" s="22"/>
      <c r="E178" s="44"/>
      <c r="F178" s="44"/>
      <c r="G178" s="44"/>
      <c r="H178" s="44"/>
      <c r="I178" s="44"/>
      <c r="J178" s="44"/>
      <c r="K178" s="44"/>
      <c r="L178" s="44"/>
      <c r="M178" s="44"/>
      <c r="N178" s="44"/>
      <c r="O178" s="44"/>
      <c r="P178" s="44"/>
      <c r="Q178" s="44"/>
      <c r="R178" s="44"/>
      <c r="S178" s="44"/>
      <c r="T178" s="44"/>
      <c r="U178" s="44"/>
      <c r="V178" s="44"/>
    </row>
    <row r="179" spans="1:22" ht="19.5" customHeight="1" x14ac:dyDescent="0.2">
      <c r="A179" s="44"/>
      <c r="B179" s="44"/>
      <c r="C179" s="2"/>
      <c r="D179" s="22"/>
      <c r="E179" s="44"/>
      <c r="F179" s="44"/>
      <c r="G179" s="44"/>
      <c r="H179" s="44"/>
      <c r="I179" s="44"/>
      <c r="J179" s="44"/>
      <c r="K179" s="44"/>
      <c r="L179" s="44"/>
      <c r="M179" s="44"/>
      <c r="N179" s="44"/>
      <c r="O179" s="44"/>
      <c r="P179" s="44"/>
      <c r="Q179" s="44"/>
      <c r="R179" s="44"/>
      <c r="S179" s="44"/>
      <c r="T179" s="44"/>
      <c r="U179" s="44"/>
      <c r="V179" s="44"/>
    </row>
    <row r="180" spans="1:22" ht="19.5" customHeight="1" x14ac:dyDescent="0.2">
      <c r="A180" s="44"/>
      <c r="B180" s="44"/>
      <c r="C180" s="2"/>
      <c r="D180" s="22"/>
      <c r="E180" s="44"/>
      <c r="F180" s="44"/>
      <c r="G180" s="44"/>
      <c r="H180" s="44"/>
      <c r="I180" s="44"/>
      <c r="J180" s="44"/>
      <c r="K180" s="44"/>
      <c r="L180" s="44"/>
      <c r="M180" s="44"/>
      <c r="N180" s="44"/>
      <c r="O180" s="44"/>
      <c r="P180" s="44"/>
      <c r="Q180" s="44"/>
      <c r="R180" s="44"/>
      <c r="S180" s="44"/>
      <c r="T180" s="44"/>
      <c r="U180" s="44"/>
      <c r="V180" s="44"/>
    </row>
    <row r="181" spans="1:22" ht="19.5" customHeight="1" x14ac:dyDescent="0.2">
      <c r="A181" s="44"/>
      <c r="B181" s="44"/>
      <c r="C181" s="2"/>
      <c r="D181" s="22"/>
      <c r="E181" s="44"/>
      <c r="F181" s="44"/>
      <c r="G181" s="44"/>
      <c r="H181" s="44"/>
      <c r="I181" s="44"/>
      <c r="J181" s="44"/>
      <c r="K181" s="44"/>
      <c r="L181" s="44"/>
      <c r="M181" s="44"/>
      <c r="N181" s="44"/>
      <c r="O181" s="44"/>
      <c r="P181" s="44"/>
      <c r="Q181" s="44"/>
      <c r="R181" s="44"/>
      <c r="S181" s="44"/>
      <c r="T181" s="44"/>
      <c r="U181" s="44"/>
      <c r="V181" s="44"/>
    </row>
    <row r="182" spans="1:22" ht="19.5" customHeight="1" x14ac:dyDescent="0.2">
      <c r="A182" s="44"/>
      <c r="B182" s="44"/>
      <c r="C182" s="2"/>
      <c r="D182" s="22"/>
      <c r="E182" s="44"/>
      <c r="F182" s="44"/>
      <c r="G182" s="44"/>
      <c r="H182" s="44"/>
      <c r="I182" s="44"/>
      <c r="J182" s="44"/>
      <c r="K182" s="44"/>
      <c r="L182" s="44"/>
      <c r="M182" s="44"/>
      <c r="N182" s="44"/>
      <c r="O182" s="44"/>
      <c r="P182" s="44"/>
      <c r="Q182" s="44"/>
      <c r="R182" s="44"/>
      <c r="S182" s="44"/>
      <c r="T182" s="44"/>
      <c r="U182" s="44"/>
      <c r="V182" s="44"/>
    </row>
    <row r="183" spans="1:22" ht="19.5" customHeight="1" x14ac:dyDescent="0.2">
      <c r="A183" s="44"/>
      <c r="B183" s="44"/>
      <c r="C183" s="2"/>
      <c r="D183" s="22"/>
      <c r="E183" s="44"/>
      <c r="F183" s="44"/>
      <c r="G183" s="44"/>
      <c r="H183" s="44"/>
      <c r="I183" s="44"/>
      <c r="J183" s="44"/>
      <c r="K183" s="44"/>
      <c r="L183" s="44"/>
      <c r="M183" s="44"/>
      <c r="N183" s="44"/>
      <c r="O183" s="44"/>
      <c r="P183" s="44"/>
      <c r="Q183" s="44"/>
      <c r="R183" s="44"/>
      <c r="S183" s="44"/>
      <c r="T183" s="44"/>
      <c r="U183" s="44"/>
      <c r="V183" s="44"/>
    </row>
    <row r="184" spans="1:22" ht="19.5" customHeight="1" x14ac:dyDescent="0.2">
      <c r="A184" s="44"/>
      <c r="B184" s="44"/>
      <c r="C184" s="2"/>
      <c r="D184" s="22"/>
      <c r="E184" s="44"/>
      <c r="F184" s="44"/>
      <c r="G184" s="44"/>
      <c r="H184" s="44"/>
      <c r="I184" s="44"/>
      <c r="J184" s="44"/>
      <c r="K184" s="44"/>
      <c r="L184" s="44"/>
      <c r="M184" s="44"/>
      <c r="N184" s="44"/>
      <c r="O184" s="44"/>
      <c r="P184" s="44"/>
      <c r="Q184" s="44"/>
      <c r="R184" s="44"/>
      <c r="S184" s="44"/>
      <c r="T184" s="44"/>
      <c r="U184" s="44"/>
      <c r="V184" s="44"/>
    </row>
    <row r="185" spans="1:22" ht="19.5" customHeight="1" x14ac:dyDescent="0.2">
      <c r="A185" s="44"/>
      <c r="B185" s="44"/>
      <c r="C185" s="2"/>
      <c r="D185" s="22"/>
      <c r="E185" s="44"/>
      <c r="F185" s="44"/>
      <c r="G185" s="44"/>
      <c r="H185" s="44"/>
      <c r="I185" s="44"/>
      <c r="J185" s="44"/>
      <c r="K185" s="44"/>
      <c r="L185" s="44"/>
      <c r="M185" s="44"/>
      <c r="N185" s="44"/>
      <c r="O185" s="44"/>
      <c r="P185" s="44"/>
      <c r="Q185" s="44"/>
      <c r="R185" s="44"/>
      <c r="S185" s="44"/>
      <c r="T185" s="44"/>
      <c r="U185" s="44"/>
      <c r="V185" s="44"/>
    </row>
    <row r="186" spans="1:22" ht="19.5" customHeight="1" x14ac:dyDescent="0.2">
      <c r="A186" s="44"/>
      <c r="B186" s="44"/>
      <c r="C186" s="2"/>
      <c r="D186" s="22"/>
      <c r="E186" s="44"/>
      <c r="F186" s="44"/>
      <c r="G186" s="44"/>
      <c r="H186" s="44"/>
      <c r="I186" s="44"/>
      <c r="J186" s="44"/>
      <c r="K186" s="44"/>
      <c r="L186" s="44"/>
      <c r="M186" s="44"/>
      <c r="N186" s="44"/>
      <c r="O186" s="44"/>
      <c r="P186" s="44"/>
      <c r="Q186" s="44"/>
      <c r="R186" s="44"/>
      <c r="S186" s="44"/>
      <c r="T186" s="44"/>
      <c r="U186" s="44"/>
      <c r="V186" s="44"/>
    </row>
    <row r="187" spans="1:22" ht="19.5" customHeight="1" x14ac:dyDescent="0.2">
      <c r="A187" s="44"/>
      <c r="B187" s="44"/>
      <c r="C187" s="2"/>
      <c r="D187" s="22"/>
      <c r="E187" s="44"/>
      <c r="F187" s="44"/>
      <c r="G187" s="44"/>
      <c r="H187" s="44"/>
      <c r="I187" s="44"/>
      <c r="J187" s="44"/>
      <c r="K187" s="44"/>
      <c r="L187" s="44"/>
      <c r="M187" s="44"/>
      <c r="N187" s="44"/>
      <c r="O187" s="44"/>
      <c r="P187" s="44"/>
      <c r="Q187" s="44"/>
      <c r="R187" s="44"/>
      <c r="S187" s="44"/>
      <c r="T187" s="44"/>
      <c r="U187" s="44"/>
      <c r="V187" s="44"/>
    </row>
    <row r="188" spans="1:22" ht="19.5" customHeight="1" x14ac:dyDescent="0.2">
      <c r="A188" s="44"/>
      <c r="B188" s="44"/>
      <c r="C188" s="2"/>
      <c r="D188" s="22"/>
      <c r="E188" s="44"/>
      <c r="F188" s="44"/>
      <c r="G188" s="44"/>
      <c r="H188" s="44"/>
      <c r="I188" s="44"/>
      <c r="J188" s="44"/>
      <c r="K188" s="44"/>
      <c r="L188" s="44"/>
      <c r="M188" s="44"/>
      <c r="N188" s="44"/>
      <c r="O188" s="44"/>
      <c r="P188" s="44"/>
      <c r="Q188" s="44"/>
      <c r="R188" s="44"/>
      <c r="S188" s="44"/>
      <c r="T188" s="44"/>
      <c r="U188" s="44"/>
      <c r="V188" s="44"/>
    </row>
    <row r="189" spans="1:22" ht="19.5" customHeight="1" x14ac:dyDescent="0.2">
      <c r="A189" s="44"/>
      <c r="B189" s="44"/>
      <c r="C189" s="2"/>
      <c r="D189" s="22"/>
      <c r="E189" s="44"/>
      <c r="F189" s="44"/>
      <c r="G189" s="44"/>
      <c r="H189" s="44"/>
      <c r="I189" s="44"/>
      <c r="J189" s="44"/>
      <c r="K189" s="44"/>
      <c r="L189" s="44"/>
      <c r="M189" s="44"/>
      <c r="N189" s="44"/>
      <c r="O189" s="44"/>
      <c r="P189" s="44"/>
      <c r="Q189" s="44"/>
      <c r="R189" s="44"/>
      <c r="S189" s="44"/>
      <c r="T189" s="44"/>
      <c r="U189" s="44"/>
      <c r="V189" s="44"/>
    </row>
    <row r="190" spans="1:22" ht="19.5" customHeight="1" x14ac:dyDescent="0.2">
      <c r="A190" s="44"/>
      <c r="B190" s="44"/>
      <c r="C190" s="2"/>
      <c r="D190" s="22"/>
      <c r="E190" s="44"/>
      <c r="F190" s="44"/>
      <c r="G190" s="44"/>
      <c r="H190" s="44"/>
      <c r="I190" s="44"/>
      <c r="J190" s="44"/>
      <c r="K190" s="44"/>
      <c r="L190" s="44"/>
      <c r="M190" s="44"/>
      <c r="N190" s="44"/>
      <c r="O190" s="44"/>
      <c r="P190" s="44"/>
      <c r="Q190" s="44"/>
      <c r="R190" s="44"/>
      <c r="S190" s="44"/>
      <c r="T190" s="44"/>
      <c r="U190" s="44"/>
      <c r="V190" s="44"/>
    </row>
    <row r="191" spans="1:22" ht="19.5" customHeight="1" x14ac:dyDescent="0.2">
      <c r="A191" s="44"/>
      <c r="B191" s="44"/>
      <c r="C191" s="2"/>
      <c r="D191" s="22"/>
      <c r="E191" s="44"/>
      <c r="F191" s="44"/>
      <c r="G191" s="44"/>
      <c r="H191" s="44"/>
      <c r="I191" s="44"/>
      <c r="J191" s="44"/>
      <c r="K191" s="44"/>
      <c r="L191" s="44"/>
      <c r="M191" s="44"/>
      <c r="N191" s="44"/>
      <c r="O191" s="44"/>
      <c r="P191" s="44"/>
      <c r="Q191" s="44"/>
      <c r="R191" s="44"/>
      <c r="S191" s="44"/>
      <c r="T191" s="44"/>
      <c r="U191" s="44"/>
      <c r="V191" s="44"/>
    </row>
    <row r="192" spans="1:22" ht="19.5" customHeight="1" x14ac:dyDescent="0.2">
      <c r="A192" s="44"/>
      <c r="B192" s="44"/>
      <c r="C192" s="2"/>
      <c r="D192" s="22"/>
      <c r="E192" s="44"/>
      <c r="F192" s="44"/>
      <c r="G192" s="44"/>
      <c r="H192" s="44"/>
      <c r="I192" s="44"/>
      <c r="J192" s="44"/>
      <c r="K192" s="44"/>
      <c r="L192" s="44"/>
      <c r="M192" s="44"/>
      <c r="N192" s="44"/>
      <c r="O192" s="44"/>
      <c r="P192" s="44"/>
      <c r="Q192" s="44"/>
      <c r="R192" s="44"/>
      <c r="S192" s="44"/>
      <c r="T192" s="44"/>
      <c r="U192" s="44"/>
      <c r="V192" s="44"/>
    </row>
    <row r="193" spans="1:22" ht="19.5" customHeight="1" x14ac:dyDescent="0.2">
      <c r="A193" s="44"/>
      <c r="B193" s="44"/>
      <c r="C193" s="2"/>
      <c r="D193" s="22"/>
      <c r="E193" s="44"/>
      <c r="F193" s="44"/>
      <c r="G193" s="44"/>
      <c r="H193" s="44"/>
      <c r="I193" s="44"/>
      <c r="J193" s="44"/>
      <c r="K193" s="44"/>
      <c r="L193" s="44"/>
      <c r="M193" s="44"/>
      <c r="N193" s="44"/>
      <c r="O193" s="44"/>
      <c r="P193" s="44"/>
      <c r="Q193" s="44"/>
      <c r="R193" s="44"/>
      <c r="S193" s="44"/>
      <c r="T193" s="44"/>
      <c r="U193" s="44"/>
      <c r="V193" s="44"/>
    </row>
    <row r="194" spans="1:22" ht="19.5" customHeight="1" x14ac:dyDescent="0.2">
      <c r="A194" s="44"/>
      <c r="B194" s="44"/>
      <c r="C194" s="2"/>
      <c r="D194" s="22"/>
      <c r="E194" s="44"/>
      <c r="F194" s="44"/>
      <c r="G194" s="44"/>
      <c r="H194" s="44"/>
      <c r="I194" s="44"/>
      <c r="J194" s="44"/>
      <c r="K194" s="44"/>
      <c r="L194" s="44"/>
      <c r="M194" s="44"/>
      <c r="N194" s="44"/>
      <c r="O194" s="44"/>
      <c r="P194" s="44"/>
      <c r="Q194" s="44"/>
      <c r="R194" s="44"/>
      <c r="S194" s="44"/>
      <c r="T194" s="44"/>
      <c r="U194" s="44"/>
      <c r="V194" s="44"/>
    </row>
    <row r="195" spans="1:22" ht="19.5" customHeight="1" x14ac:dyDescent="0.2">
      <c r="A195" s="44"/>
      <c r="B195" s="44"/>
      <c r="C195" s="2"/>
      <c r="D195" s="22"/>
      <c r="E195" s="44"/>
      <c r="F195" s="44"/>
      <c r="G195" s="44"/>
      <c r="H195" s="44"/>
      <c r="I195" s="44"/>
      <c r="J195" s="44"/>
      <c r="K195" s="44"/>
      <c r="L195" s="44"/>
      <c r="M195" s="44"/>
      <c r="N195" s="44"/>
      <c r="O195" s="44"/>
      <c r="P195" s="44"/>
      <c r="Q195" s="44"/>
      <c r="R195" s="44"/>
      <c r="S195" s="44"/>
      <c r="T195" s="44"/>
      <c r="U195" s="44"/>
      <c r="V195" s="44"/>
    </row>
    <row r="196" spans="1:22" ht="19.5" customHeight="1" x14ac:dyDescent="0.2">
      <c r="A196" s="44"/>
      <c r="B196" s="44"/>
      <c r="C196" s="2"/>
      <c r="D196" s="22"/>
      <c r="E196" s="44"/>
      <c r="F196" s="44"/>
      <c r="G196" s="44"/>
      <c r="H196" s="44"/>
      <c r="I196" s="44"/>
      <c r="J196" s="44"/>
      <c r="K196" s="44"/>
      <c r="L196" s="44"/>
      <c r="M196" s="44"/>
      <c r="N196" s="44"/>
      <c r="O196" s="44"/>
      <c r="P196" s="44"/>
      <c r="Q196" s="44"/>
      <c r="R196" s="44"/>
      <c r="S196" s="44"/>
      <c r="T196" s="44"/>
      <c r="U196" s="44"/>
      <c r="V196" s="44"/>
    </row>
    <row r="197" spans="1:22" ht="19.5" customHeight="1" x14ac:dyDescent="0.2">
      <c r="A197" s="44"/>
      <c r="B197" s="44"/>
      <c r="C197" s="2"/>
      <c r="D197" s="22"/>
      <c r="E197" s="44"/>
      <c r="F197" s="44"/>
      <c r="G197" s="44"/>
      <c r="H197" s="44"/>
      <c r="I197" s="44"/>
      <c r="J197" s="44"/>
      <c r="K197" s="44"/>
      <c r="L197" s="44"/>
      <c r="M197" s="44"/>
      <c r="N197" s="44"/>
      <c r="O197" s="44"/>
      <c r="P197" s="44"/>
      <c r="Q197" s="44"/>
      <c r="R197" s="44"/>
      <c r="S197" s="44"/>
      <c r="T197" s="44"/>
      <c r="U197" s="44"/>
      <c r="V197" s="44"/>
    </row>
    <row r="198" spans="1:22" ht="19.5" customHeight="1" x14ac:dyDescent="0.2">
      <c r="A198" s="44"/>
      <c r="B198" s="44"/>
      <c r="C198" s="2"/>
      <c r="D198" s="22"/>
      <c r="E198" s="44"/>
      <c r="F198" s="44"/>
      <c r="G198" s="44"/>
      <c r="H198" s="44"/>
      <c r="I198" s="44"/>
      <c r="J198" s="44"/>
      <c r="K198" s="44"/>
      <c r="L198" s="44"/>
      <c r="M198" s="44"/>
      <c r="N198" s="44"/>
      <c r="O198" s="44"/>
      <c r="P198" s="44"/>
      <c r="Q198" s="44"/>
      <c r="R198" s="44"/>
      <c r="S198" s="44"/>
      <c r="T198" s="44"/>
      <c r="U198" s="44"/>
      <c r="V198" s="44"/>
    </row>
    <row r="199" spans="1:22" ht="19.5" customHeight="1" x14ac:dyDescent="0.2">
      <c r="A199" s="44"/>
      <c r="B199" s="44"/>
      <c r="C199" s="2"/>
      <c r="D199" s="22"/>
      <c r="E199" s="44"/>
      <c r="F199" s="44"/>
      <c r="G199" s="44"/>
      <c r="H199" s="44"/>
      <c r="I199" s="44"/>
      <c r="J199" s="44"/>
      <c r="K199" s="44"/>
      <c r="L199" s="44"/>
      <c r="M199" s="44"/>
      <c r="N199" s="44"/>
      <c r="O199" s="44"/>
      <c r="P199" s="44"/>
      <c r="Q199" s="44"/>
      <c r="R199" s="44"/>
      <c r="S199" s="44"/>
      <c r="T199" s="44"/>
      <c r="U199" s="44"/>
      <c r="V199" s="44"/>
    </row>
    <row r="200" spans="1:22" ht="19.5" customHeight="1" x14ac:dyDescent="0.2">
      <c r="A200" s="44"/>
      <c r="B200" s="44"/>
      <c r="C200" s="2"/>
      <c r="D200" s="22"/>
      <c r="E200" s="44"/>
      <c r="F200" s="44"/>
      <c r="G200" s="44"/>
      <c r="H200" s="44"/>
      <c r="I200" s="44"/>
      <c r="J200" s="44"/>
      <c r="K200" s="44"/>
      <c r="L200" s="44"/>
      <c r="M200" s="44"/>
      <c r="N200" s="44"/>
      <c r="O200" s="44"/>
      <c r="P200" s="44"/>
      <c r="Q200" s="44"/>
      <c r="R200" s="44"/>
      <c r="S200" s="44"/>
      <c r="T200" s="44"/>
      <c r="U200" s="44"/>
      <c r="V200" s="44"/>
    </row>
    <row r="201" spans="1:22" ht="19.5" customHeight="1" x14ac:dyDescent="0.2">
      <c r="A201" s="44"/>
      <c r="B201" s="44"/>
      <c r="C201" s="2"/>
      <c r="D201" s="22"/>
      <c r="E201" s="44"/>
      <c r="F201" s="44"/>
      <c r="G201" s="44"/>
      <c r="H201" s="44"/>
      <c r="I201" s="44"/>
      <c r="J201" s="44"/>
      <c r="K201" s="44"/>
      <c r="L201" s="44"/>
      <c r="M201" s="44"/>
      <c r="N201" s="44"/>
      <c r="O201" s="44"/>
      <c r="P201" s="44"/>
      <c r="Q201" s="44"/>
      <c r="R201" s="44"/>
      <c r="S201" s="44"/>
      <c r="T201" s="44"/>
      <c r="U201" s="44"/>
      <c r="V201" s="44"/>
    </row>
    <row r="202" spans="1:22" ht="19.5" customHeight="1" x14ac:dyDescent="0.2">
      <c r="A202" s="44"/>
      <c r="B202" s="44"/>
      <c r="C202" s="2"/>
      <c r="D202" s="22"/>
      <c r="E202" s="44"/>
      <c r="F202" s="44"/>
      <c r="G202" s="44"/>
      <c r="H202" s="44"/>
      <c r="I202" s="44"/>
      <c r="J202" s="44"/>
      <c r="K202" s="44"/>
      <c r="L202" s="44"/>
      <c r="M202" s="44"/>
      <c r="N202" s="44"/>
      <c r="O202" s="44"/>
      <c r="P202" s="44"/>
      <c r="Q202" s="44"/>
      <c r="R202" s="44"/>
      <c r="S202" s="44"/>
      <c r="T202" s="44"/>
      <c r="U202" s="44"/>
      <c r="V202" s="44"/>
    </row>
    <row r="203" spans="1:22" ht="19.5" customHeight="1" x14ac:dyDescent="0.2">
      <c r="A203" s="44"/>
      <c r="B203" s="44"/>
      <c r="C203" s="2"/>
      <c r="D203" s="22"/>
      <c r="E203" s="44"/>
      <c r="F203" s="44"/>
      <c r="G203" s="44"/>
      <c r="H203" s="44"/>
      <c r="I203" s="44"/>
      <c r="J203" s="44"/>
      <c r="K203" s="44"/>
      <c r="L203" s="44"/>
      <c r="M203" s="44"/>
      <c r="N203" s="44"/>
      <c r="O203" s="44"/>
      <c r="P203" s="44"/>
      <c r="Q203" s="44"/>
      <c r="R203" s="44"/>
      <c r="S203" s="44"/>
      <c r="T203" s="44"/>
      <c r="U203" s="44"/>
      <c r="V203" s="44"/>
    </row>
    <row r="204" spans="1:22" ht="19.5" customHeight="1" x14ac:dyDescent="0.2">
      <c r="A204" s="44"/>
      <c r="B204" s="44"/>
      <c r="C204" s="2"/>
      <c r="D204" s="22"/>
      <c r="E204" s="44"/>
      <c r="F204" s="44"/>
      <c r="G204" s="44"/>
      <c r="H204" s="44"/>
      <c r="I204" s="44"/>
      <c r="J204" s="44"/>
      <c r="K204" s="44"/>
      <c r="L204" s="44"/>
      <c r="M204" s="44"/>
      <c r="N204" s="44"/>
      <c r="O204" s="44"/>
      <c r="P204" s="44"/>
      <c r="Q204" s="44"/>
      <c r="R204" s="44"/>
      <c r="S204" s="44"/>
      <c r="T204" s="44"/>
      <c r="U204" s="44"/>
      <c r="V204" s="44"/>
    </row>
    <row r="205" spans="1:22" ht="19.5" customHeight="1" x14ac:dyDescent="0.2">
      <c r="A205" s="44"/>
      <c r="B205" s="44"/>
      <c r="C205" s="2"/>
      <c r="D205" s="22"/>
      <c r="E205" s="44"/>
      <c r="F205" s="44"/>
      <c r="G205" s="44"/>
      <c r="H205" s="44"/>
      <c r="I205" s="44"/>
      <c r="J205" s="44"/>
      <c r="K205" s="44"/>
      <c r="L205" s="44"/>
      <c r="M205" s="44"/>
      <c r="N205" s="44"/>
      <c r="O205" s="44"/>
      <c r="P205" s="44"/>
      <c r="Q205" s="44"/>
      <c r="R205" s="44"/>
      <c r="S205" s="44"/>
      <c r="T205" s="44"/>
      <c r="U205" s="44"/>
      <c r="V205" s="44"/>
    </row>
    <row r="206" spans="1:22" ht="19.5" customHeight="1" x14ac:dyDescent="0.2">
      <c r="A206" s="44"/>
      <c r="B206" s="44"/>
      <c r="C206" s="2"/>
      <c r="D206" s="22"/>
      <c r="E206" s="44"/>
      <c r="F206" s="44"/>
      <c r="G206" s="44"/>
      <c r="H206" s="44"/>
      <c r="I206" s="44"/>
      <c r="J206" s="44"/>
      <c r="K206" s="44"/>
      <c r="L206" s="44"/>
      <c r="M206" s="44"/>
      <c r="N206" s="44"/>
      <c r="O206" s="44"/>
      <c r="P206" s="44"/>
      <c r="Q206" s="44"/>
      <c r="R206" s="44"/>
      <c r="S206" s="44"/>
      <c r="T206" s="44"/>
      <c r="U206" s="44"/>
      <c r="V206" s="44"/>
    </row>
    <row r="207" spans="1:22" ht="19.5" customHeight="1" x14ac:dyDescent="0.2">
      <c r="A207" s="44"/>
      <c r="B207" s="44"/>
      <c r="C207" s="2"/>
      <c r="D207" s="22"/>
      <c r="E207" s="44"/>
      <c r="F207" s="44"/>
      <c r="G207" s="44"/>
      <c r="H207" s="44"/>
      <c r="I207" s="44"/>
      <c r="J207" s="44"/>
      <c r="K207" s="44"/>
      <c r="L207" s="44"/>
      <c r="M207" s="44"/>
      <c r="N207" s="44"/>
      <c r="O207" s="44"/>
      <c r="P207" s="44"/>
      <c r="Q207" s="44"/>
      <c r="R207" s="44"/>
      <c r="S207" s="44"/>
      <c r="T207" s="44"/>
      <c r="U207" s="44"/>
      <c r="V207" s="44"/>
    </row>
    <row r="208" spans="1:22" ht="19.5" customHeight="1" x14ac:dyDescent="0.2">
      <c r="A208" s="44"/>
      <c r="B208" s="44"/>
      <c r="C208" s="2"/>
      <c r="D208" s="22"/>
      <c r="E208" s="44"/>
      <c r="F208" s="44"/>
      <c r="G208" s="44"/>
      <c r="H208" s="44"/>
      <c r="I208" s="44"/>
      <c r="J208" s="44"/>
      <c r="K208" s="44"/>
      <c r="L208" s="44"/>
      <c r="M208" s="44"/>
      <c r="N208" s="44"/>
      <c r="O208" s="44"/>
      <c r="P208" s="44"/>
      <c r="Q208" s="44"/>
      <c r="R208" s="44"/>
      <c r="S208" s="44"/>
      <c r="T208" s="44"/>
      <c r="U208" s="44"/>
      <c r="V208" s="44"/>
    </row>
    <row r="209" spans="1:22" ht="19.5" customHeight="1" x14ac:dyDescent="0.2">
      <c r="A209" s="44"/>
      <c r="B209" s="44"/>
      <c r="C209" s="2"/>
      <c r="D209" s="22"/>
      <c r="E209" s="44"/>
      <c r="F209" s="44"/>
      <c r="G209" s="44"/>
      <c r="H209" s="44"/>
      <c r="I209" s="44"/>
      <c r="J209" s="44"/>
      <c r="K209" s="44"/>
      <c r="L209" s="44"/>
      <c r="M209" s="44"/>
      <c r="N209" s="44"/>
      <c r="O209" s="44"/>
      <c r="P209" s="44"/>
      <c r="Q209" s="44"/>
      <c r="R209" s="44"/>
      <c r="S209" s="44"/>
      <c r="T209" s="44"/>
      <c r="U209" s="44"/>
      <c r="V209" s="44"/>
    </row>
    <row r="210" spans="1:22" ht="19.5" customHeight="1" x14ac:dyDescent="0.2">
      <c r="A210" s="44"/>
      <c r="B210" s="44"/>
      <c r="C210" s="2"/>
      <c r="D210" s="22"/>
      <c r="E210" s="44"/>
      <c r="F210" s="44"/>
      <c r="G210" s="44"/>
      <c r="H210" s="44"/>
      <c r="I210" s="44"/>
      <c r="J210" s="44"/>
      <c r="K210" s="44"/>
      <c r="L210" s="44"/>
      <c r="M210" s="44"/>
      <c r="N210" s="44"/>
      <c r="O210" s="44"/>
      <c r="P210" s="44"/>
      <c r="Q210" s="44"/>
      <c r="R210" s="44"/>
      <c r="S210" s="44"/>
      <c r="T210" s="44"/>
      <c r="U210" s="44"/>
      <c r="V210" s="44"/>
    </row>
    <row r="211" spans="1:22" ht="19.5" customHeight="1" x14ac:dyDescent="0.2">
      <c r="A211" s="44"/>
      <c r="B211" s="44"/>
      <c r="C211" s="2"/>
      <c r="D211" s="22"/>
      <c r="E211" s="44"/>
      <c r="F211" s="44"/>
      <c r="G211" s="44"/>
      <c r="H211" s="44"/>
      <c r="I211" s="44"/>
      <c r="J211" s="44"/>
      <c r="K211" s="44"/>
      <c r="L211" s="44"/>
      <c r="M211" s="44"/>
      <c r="N211" s="44"/>
      <c r="O211" s="44"/>
      <c r="P211" s="44"/>
      <c r="Q211" s="44"/>
      <c r="R211" s="44"/>
      <c r="S211" s="44"/>
      <c r="T211" s="44"/>
      <c r="U211" s="44"/>
      <c r="V211" s="44"/>
    </row>
    <row r="212" spans="1:22" ht="19.5" customHeight="1" x14ac:dyDescent="0.2">
      <c r="A212" s="44"/>
      <c r="B212" s="44"/>
      <c r="C212" s="2"/>
      <c r="D212" s="22"/>
      <c r="E212" s="44"/>
      <c r="F212" s="44"/>
      <c r="G212" s="44"/>
      <c r="H212" s="44"/>
      <c r="I212" s="44"/>
      <c r="J212" s="44"/>
      <c r="K212" s="44"/>
      <c r="L212" s="44"/>
      <c r="M212" s="44"/>
      <c r="N212" s="44"/>
      <c r="O212" s="44"/>
      <c r="P212" s="44"/>
      <c r="Q212" s="44"/>
      <c r="R212" s="44"/>
      <c r="S212" s="44"/>
      <c r="T212" s="44"/>
      <c r="U212" s="44"/>
      <c r="V212" s="44"/>
    </row>
    <row r="213" spans="1:22" ht="19.5" customHeight="1" x14ac:dyDescent="0.2">
      <c r="A213" s="44"/>
      <c r="B213" s="44"/>
      <c r="C213" s="2"/>
      <c r="D213" s="22"/>
      <c r="E213" s="44"/>
      <c r="F213" s="44"/>
      <c r="G213" s="44"/>
      <c r="H213" s="44"/>
      <c r="I213" s="44"/>
      <c r="J213" s="44"/>
      <c r="K213" s="44"/>
      <c r="L213" s="44"/>
      <c r="M213" s="44"/>
      <c r="N213" s="44"/>
      <c r="O213" s="44"/>
      <c r="P213" s="44"/>
      <c r="Q213" s="44"/>
      <c r="R213" s="44"/>
      <c r="S213" s="44"/>
      <c r="T213" s="44"/>
      <c r="U213" s="44"/>
      <c r="V213" s="44"/>
    </row>
    <row r="214" spans="1:22" ht="19.5" customHeight="1" x14ac:dyDescent="0.2">
      <c r="A214" s="44"/>
      <c r="B214" s="44"/>
      <c r="C214" s="2"/>
      <c r="D214" s="22"/>
      <c r="E214" s="44"/>
      <c r="F214" s="44"/>
      <c r="G214" s="44"/>
      <c r="H214" s="44"/>
      <c r="I214" s="44"/>
      <c r="J214" s="44"/>
      <c r="K214" s="44"/>
      <c r="L214" s="44"/>
      <c r="M214" s="44"/>
      <c r="N214" s="44"/>
      <c r="O214" s="44"/>
      <c r="P214" s="44"/>
      <c r="Q214" s="44"/>
      <c r="R214" s="44"/>
      <c r="S214" s="44"/>
      <c r="T214" s="44"/>
      <c r="U214" s="44"/>
      <c r="V214" s="44"/>
    </row>
    <row r="215" spans="1:22" ht="19.5" customHeight="1" x14ac:dyDescent="0.2">
      <c r="A215" s="44"/>
      <c r="B215" s="44"/>
      <c r="C215" s="2"/>
      <c r="D215" s="22"/>
      <c r="E215" s="44"/>
      <c r="F215" s="44"/>
      <c r="G215" s="44"/>
      <c r="H215" s="44"/>
      <c r="I215" s="44"/>
      <c r="J215" s="44"/>
      <c r="K215" s="44"/>
      <c r="L215" s="44"/>
      <c r="M215" s="44"/>
      <c r="N215" s="44"/>
      <c r="O215" s="44"/>
      <c r="P215" s="44"/>
      <c r="Q215" s="44"/>
      <c r="R215" s="44"/>
      <c r="S215" s="44"/>
      <c r="T215" s="44"/>
      <c r="U215" s="44"/>
      <c r="V215" s="44"/>
    </row>
    <row r="216" spans="1:22" ht="19.5" customHeight="1" x14ac:dyDescent="0.2">
      <c r="A216" s="44"/>
      <c r="B216" s="44"/>
      <c r="C216" s="2"/>
      <c r="D216" s="22"/>
      <c r="E216" s="44"/>
      <c r="F216" s="44"/>
      <c r="G216" s="44"/>
      <c r="H216" s="44"/>
      <c r="I216" s="44"/>
      <c r="J216" s="44"/>
      <c r="K216" s="44"/>
      <c r="L216" s="44"/>
      <c r="M216" s="44"/>
      <c r="N216" s="44"/>
      <c r="O216" s="44"/>
      <c r="P216" s="44"/>
      <c r="Q216" s="44"/>
      <c r="R216" s="44"/>
      <c r="S216" s="44"/>
      <c r="T216" s="44"/>
      <c r="U216" s="44"/>
      <c r="V216" s="44"/>
    </row>
    <row r="217" spans="1:22" ht="19.5" customHeight="1" x14ac:dyDescent="0.2">
      <c r="A217" s="44"/>
      <c r="B217" s="44"/>
      <c r="C217" s="2"/>
      <c r="D217" s="22"/>
      <c r="E217" s="44"/>
      <c r="F217" s="44"/>
      <c r="G217" s="44"/>
      <c r="H217" s="44"/>
      <c r="I217" s="44"/>
      <c r="J217" s="44"/>
      <c r="K217" s="44"/>
      <c r="L217" s="44"/>
      <c r="M217" s="44"/>
      <c r="N217" s="44"/>
      <c r="O217" s="44"/>
      <c r="P217" s="44"/>
      <c r="Q217" s="44"/>
      <c r="R217" s="44"/>
      <c r="S217" s="44"/>
      <c r="T217" s="44"/>
      <c r="U217" s="44"/>
      <c r="V217" s="44"/>
    </row>
    <row r="218" spans="1:22" ht="19.5" customHeight="1" x14ac:dyDescent="0.2">
      <c r="A218" s="44"/>
      <c r="B218" s="44"/>
      <c r="C218" s="2"/>
      <c r="D218" s="22"/>
      <c r="E218" s="44"/>
      <c r="F218" s="44"/>
      <c r="G218" s="44"/>
      <c r="H218" s="44"/>
      <c r="I218" s="44"/>
      <c r="J218" s="44"/>
      <c r="K218" s="44"/>
      <c r="L218" s="44"/>
      <c r="M218" s="44"/>
      <c r="N218" s="44"/>
      <c r="O218" s="44"/>
      <c r="P218" s="44"/>
      <c r="Q218" s="44"/>
      <c r="R218" s="44"/>
      <c r="S218" s="44"/>
      <c r="T218" s="44"/>
      <c r="U218" s="44"/>
      <c r="V218" s="44"/>
    </row>
    <row r="219" spans="1:22" ht="19.5" customHeight="1" x14ac:dyDescent="0.2">
      <c r="A219" s="44"/>
      <c r="B219" s="44"/>
      <c r="C219" s="2"/>
      <c r="D219" s="22"/>
      <c r="E219" s="44"/>
      <c r="F219" s="44"/>
      <c r="G219" s="44"/>
      <c r="H219" s="44"/>
      <c r="I219" s="44"/>
      <c r="J219" s="44"/>
      <c r="K219" s="44"/>
      <c r="L219" s="44"/>
      <c r="M219" s="44"/>
      <c r="N219" s="44"/>
      <c r="O219" s="44"/>
      <c r="P219" s="44"/>
      <c r="Q219" s="44"/>
      <c r="R219" s="44"/>
      <c r="S219" s="44"/>
      <c r="T219" s="44"/>
      <c r="U219" s="44"/>
      <c r="V219" s="44"/>
    </row>
    <row r="220" spans="1:22" ht="19.5" customHeight="1" x14ac:dyDescent="0.2">
      <c r="A220" s="44"/>
      <c r="B220" s="44"/>
      <c r="C220" s="2"/>
      <c r="D220" s="22"/>
      <c r="E220" s="44"/>
      <c r="F220" s="44"/>
      <c r="G220" s="44"/>
      <c r="H220" s="44"/>
      <c r="I220" s="44"/>
      <c r="J220" s="44"/>
      <c r="K220" s="44"/>
      <c r="L220" s="44"/>
      <c r="M220" s="44"/>
      <c r="N220" s="44"/>
      <c r="O220" s="44"/>
      <c r="P220" s="44"/>
      <c r="Q220" s="44"/>
      <c r="R220" s="44"/>
      <c r="S220" s="44"/>
      <c r="T220" s="44"/>
      <c r="U220" s="44"/>
      <c r="V220" s="44"/>
    </row>
    <row r="221" spans="1:22" ht="19.5" customHeight="1" x14ac:dyDescent="0.2">
      <c r="A221" s="44"/>
      <c r="B221" s="44"/>
      <c r="C221" s="2"/>
      <c r="D221" s="22"/>
      <c r="E221" s="44"/>
      <c r="F221" s="44"/>
      <c r="G221" s="44"/>
      <c r="H221" s="44"/>
      <c r="I221" s="44"/>
      <c r="J221" s="44"/>
      <c r="K221" s="44"/>
      <c r="L221" s="44"/>
      <c r="M221" s="44"/>
      <c r="N221" s="44"/>
      <c r="O221" s="44"/>
      <c r="P221" s="44"/>
      <c r="Q221" s="44"/>
      <c r="R221" s="44"/>
      <c r="S221" s="44"/>
      <c r="T221" s="44"/>
      <c r="U221" s="44"/>
      <c r="V221" s="44"/>
    </row>
    <row r="222" spans="1:22" ht="19.5" customHeight="1" x14ac:dyDescent="0.2">
      <c r="A222" s="44"/>
      <c r="B222" s="44"/>
      <c r="C222" s="2"/>
      <c r="D222" s="22"/>
      <c r="E222" s="44"/>
      <c r="F222" s="44"/>
      <c r="G222" s="44"/>
      <c r="H222" s="44"/>
      <c r="I222" s="44"/>
      <c r="J222" s="44"/>
      <c r="K222" s="44"/>
      <c r="L222" s="44"/>
      <c r="M222" s="44"/>
      <c r="N222" s="44"/>
      <c r="O222" s="44"/>
      <c r="P222" s="44"/>
      <c r="Q222" s="44"/>
      <c r="R222" s="44"/>
      <c r="S222" s="44"/>
      <c r="T222" s="44"/>
      <c r="U222" s="44"/>
      <c r="V222" s="44"/>
    </row>
    <row r="223" spans="1:22" ht="19.5" customHeight="1" x14ac:dyDescent="0.2">
      <c r="A223" s="44"/>
      <c r="B223" s="44"/>
      <c r="C223" s="2"/>
      <c r="D223" s="22"/>
      <c r="E223" s="44"/>
      <c r="F223" s="44"/>
      <c r="G223" s="44"/>
      <c r="H223" s="44"/>
      <c r="I223" s="44"/>
      <c r="J223" s="44"/>
      <c r="K223" s="44"/>
      <c r="L223" s="44"/>
      <c r="M223" s="44"/>
      <c r="N223" s="44"/>
      <c r="O223" s="44"/>
      <c r="P223" s="44"/>
      <c r="Q223" s="44"/>
      <c r="R223" s="44"/>
      <c r="S223" s="44"/>
      <c r="T223" s="44"/>
      <c r="U223" s="44"/>
      <c r="V223" s="44"/>
    </row>
    <row r="224" spans="1:22" ht="19.5" customHeight="1" x14ac:dyDescent="0.2">
      <c r="A224" s="44"/>
      <c r="B224" s="44"/>
      <c r="C224" s="2"/>
      <c r="D224" s="22"/>
      <c r="E224" s="44"/>
      <c r="F224" s="44"/>
      <c r="G224" s="44"/>
      <c r="H224" s="44"/>
      <c r="I224" s="44"/>
      <c r="J224" s="44"/>
      <c r="K224" s="44"/>
      <c r="L224" s="44"/>
      <c r="M224" s="44"/>
      <c r="N224" s="44"/>
      <c r="O224" s="44"/>
      <c r="P224" s="44"/>
      <c r="Q224" s="44"/>
      <c r="R224" s="44"/>
      <c r="S224" s="44"/>
      <c r="T224" s="44"/>
      <c r="U224" s="44"/>
      <c r="V224" s="44"/>
    </row>
    <row r="225" spans="1:22" ht="19.5" customHeight="1" x14ac:dyDescent="0.2">
      <c r="A225" s="44"/>
      <c r="B225" s="44"/>
      <c r="C225" s="2"/>
      <c r="D225" s="22"/>
      <c r="E225" s="44"/>
      <c r="F225" s="44"/>
      <c r="G225" s="44"/>
      <c r="H225" s="44"/>
      <c r="I225" s="44"/>
      <c r="J225" s="44"/>
      <c r="K225" s="44"/>
      <c r="L225" s="44"/>
      <c r="M225" s="44"/>
      <c r="N225" s="44"/>
      <c r="O225" s="44"/>
      <c r="P225" s="44"/>
      <c r="Q225" s="44"/>
      <c r="R225" s="44"/>
      <c r="S225" s="44"/>
      <c r="T225" s="44"/>
      <c r="U225" s="44"/>
      <c r="V225" s="44"/>
    </row>
    <row r="226" spans="1:22" ht="19.5" customHeight="1" x14ac:dyDescent="0.2">
      <c r="A226" s="44"/>
      <c r="B226" s="44"/>
      <c r="C226" s="2"/>
      <c r="D226" s="22"/>
      <c r="E226" s="44"/>
      <c r="F226" s="44"/>
      <c r="G226" s="44"/>
      <c r="H226" s="44"/>
      <c r="I226" s="44"/>
      <c r="J226" s="44"/>
      <c r="K226" s="44"/>
      <c r="L226" s="44"/>
      <c r="M226" s="44"/>
      <c r="N226" s="44"/>
      <c r="O226" s="44"/>
      <c r="P226" s="44"/>
      <c r="Q226" s="44"/>
      <c r="R226" s="44"/>
      <c r="S226" s="44"/>
      <c r="T226" s="44"/>
      <c r="U226" s="44"/>
      <c r="V226" s="44"/>
    </row>
    <row r="227" spans="1:22" ht="19.5" customHeight="1" x14ac:dyDescent="0.2">
      <c r="A227" s="44"/>
      <c r="B227" s="44"/>
      <c r="C227" s="2"/>
      <c r="D227" s="22"/>
      <c r="E227" s="44"/>
      <c r="F227" s="44"/>
      <c r="G227" s="44"/>
      <c r="H227" s="44"/>
      <c r="I227" s="44"/>
      <c r="J227" s="44"/>
      <c r="K227" s="44"/>
      <c r="L227" s="44"/>
      <c r="M227" s="44"/>
      <c r="N227" s="44"/>
      <c r="O227" s="44"/>
      <c r="P227" s="44"/>
      <c r="Q227" s="44"/>
      <c r="R227" s="44"/>
      <c r="S227" s="44"/>
      <c r="T227" s="44"/>
      <c r="U227" s="44"/>
      <c r="V227" s="44"/>
    </row>
    <row r="228" spans="1:22" ht="19.5" customHeight="1" x14ac:dyDescent="0.2">
      <c r="A228" s="44"/>
      <c r="B228" s="44"/>
      <c r="C228" s="2"/>
      <c r="D228" s="22"/>
      <c r="E228" s="44"/>
      <c r="F228" s="44"/>
      <c r="G228" s="44"/>
      <c r="H228" s="44"/>
      <c r="I228" s="44"/>
      <c r="J228" s="44"/>
      <c r="K228" s="44"/>
      <c r="L228" s="44"/>
      <c r="M228" s="44"/>
      <c r="N228" s="44"/>
      <c r="O228" s="44"/>
      <c r="P228" s="44"/>
      <c r="Q228" s="44"/>
      <c r="R228" s="44"/>
      <c r="S228" s="44"/>
      <c r="T228" s="44"/>
      <c r="U228" s="44"/>
      <c r="V228" s="44"/>
    </row>
    <row r="229" spans="1:22" ht="19.5" customHeight="1" x14ac:dyDescent="0.2">
      <c r="A229" s="44"/>
      <c r="B229" s="44"/>
      <c r="C229" s="2"/>
      <c r="D229" s="22"/>
      <c r="E229" s="44"/>
      <c r="F229" s="44"/>
      <c r="G229" s="44"/>
      <c r="H229" s="44"/>
      <c r="I229" s="44"/>
      <c r="J229" s="44"/>
      <c r="K229" s="44"/>
      <c r="L229" s="44"/>
      <c r="M229" s="44"/>
      <c r="N229" s="44"/>
      <c r="O229" s="44"/>
      <c r="P229" s="44"/>
      <c r="Q229" s="44"/>
      <c r="R229" s="44"/>
      <c r="S229" s="44"/>
      <c r="T229" s="44"/>
      <c r="U229" s="44"/>
      <c r="V229" s="44"/>
    </row>
    <row r="230" spans="1:22" ht="19.5" customHeight="1" x14ac:dyDescent="0.2">
      <c r="A230" s="44"/>
      <c r="B230" s="44"/>
      <c r="C230" s="2"/>
      <c r="D230" s="22"/>
      <c r="E230" s="44"/>
      <c r="F230" s="44"/>
      <c r="G230" s="44"/>
      <c r="H230" s="44"/>
      <c r="I230" s="44"/>
      <c r="J230" s="44"/>
      <c r="K230" s="44"/>
      <c r="L230" s="44"/>
      <c r="M230" s="44"/>
      <c r="N230" s="44"/>
      <c r="O230" s="44"/>
      <c r="P230" s="44"/>
      <c r="Q230" s="44"/>
      <c r="R230" s="44"/>
      <c r="S230" s="44"/>
      <c r="T230" s="44"/>
      <c r="U230" s="44"/>
      <c r="V230" s="44"/>
    </row>
    <row r="231" spans="1:22" ht="19.5" customHeight="1" x14ac:dyDescent="0.2">
      <c r="A231" s="44"/>
      <c r="B231" s="44"/>
      <c r="C231" s="2"/>
      <c r="D231" s="22"/>
      <c r="E231" s="44"/>
      <c r="F231" s="44"/>
      <c r="G231" s="44"/>
      <c r="H231" s="44"/>
      <c r="I231" s="44"/>
      <c r="J231" s="44"/>
      <c r="K231" s="44"/>
      <c r="L231" s="44"/>
      <c r="M231" s="44"/>
      <c r="N231" s="44"/>
      <c r="O231" s="44"/>
      <c r="P231" s="44"/>
      <c r="Q231" s="44"/>
      <c r="R231" s="44"/>
      <c r="S231" s="44"/>
      <c r="T231" s="44"/>
      <c r="U231" s="44"/>
      <c r="V231" s="44"/>
    </row>
    <row r="232" spans="1:22" ht="19.5" customHeight="1" x14ac:dyDescent="0.2">
      <c r="A232" s="44"/>
      <c r="B232" s="44"/>
      <c r="C232" s="2"/>
      <c r="D232" s="22"/>
      <c r="E232" s="44"/>
      <c r="F232" s="44"/>
      <c r="G232" s="44"/>
      <c r="H232" s="44"/>
      <c r="I232" s="44"/>
      <c r="J232" s="44"/>
      <c r="K232" s="44"/>
      <c r="L232" s="44"/>
      <c r="M232" s="44"/>
      <c r="N232" s="44"/>
      <c r="O232" s="44"/>
      <c r="P232" s="44"/>
      <c r="Q232" s="44"/>
      <c r="R232" s="44"/>
      <c r="S232" s="44"/>
      <c r="T232" s="44"/>
      <c r="U232" s="44"/>
      <c r="V232" s="44"/>
    </row>
    <row r="233" spans="1:22" ht="19.5" customHeight="1" x14ac:dyDescent="0.2">
      <c r="A233" s="44"/>
      <c r="B233" s="44"/>
      <c r="C233" s="2"/>
      <c r="D233" s="22"/>
      <c r="E233" s="44"/>
      <c r="F233" s="44"/>
      <c r="G233" s="44"/>
      <c r="H233" s="44"/>
      <c r="I233" s="44"/>
      <c r="J233" s="44"/>
      <c r="K233" s="44"/>
      <c r="L233" s="44"/>
      <c r="M233" s="44"/>
      <c r="N233" s="44"/>
      <c r="O233" s="44"/>
      <c r="P233" s="44"/>
      <c r="Q233" s="44"/>
      <c r="R233" s="44"/>
      <c r="S233" s="44"/>
      <c r="T233" s="44"/>
      <c r="U233" s="44"/>
      <c r="V233" s="44"/>
    </row>
    <row r="234" spans="1:22" ht="19.5" customHeight="1" x14ac:dyDescent="0.2">
      <c r="A234" s="44"/>
      <c r="B234" s="44"/>
      <c r="C234" s="2"/>
      <c r="D234" s="22"/>
      <c r="E234" s="44"/>
      <c r="F234" s="44"/>
      <c r="G234" s="44"/>
      <c r="H234" s="44"/>
      <c r="I234" s="44"/>
      <c r="J234" s="44"/>
      <c r="K234" s="44"/>
      <c r="L234" s="44"/>
      <c r="M234" s="44"/>
      <c r="N234" s="44"/>
      <c r="O234" s="44"/>
      <c r="P234" s="44"/>
      <c r="Q234" s="44"/>
      <c r="R234" s="44"/>
      <c r="S234" s="44"/>
      <c r="T234" s="44"/>
      <c r="U234" s="44"/>
      <c r="V234" s="44"/>
    </row>
    <row r="235" spans="1:22" ht="19.5" customHeight="1" x14ac:dyDescent="0.2">
      <c r="A235" s="44"/>
      <c r="B235" s="44"/>
      <c r="C235" s="2"/>
      <c r="D235" s="22"/>
      <c r="E235" s="44"/>
      <c r="F235" s="44"/>
      <c r="G235" s="44"/>
      <c r="H235" s="44"/>
      <c r="I235" s="44"/>
      <c r="J235" s="44"/>
      <c r="K235" s="44"/>
      <c r="L235" s="44"/>
      <c r="M235" s="44"/>
      <c r="N235" s="44"/>
      <c r="O235" s="44"/>
      <c r="P235" s="44"/>
      <c r="Q235" s="44"/>
      <c r="R235" s="44"/>
      <c r="S235" s="44"/>
      <c r="T235" s="44"/>
      <c r="U235" s="44"/>
      <c r="V235" s="44"/>
    </row>
    <row r="236" spans="1:22" ht="19.5" customHeight="1" x14ac:dyDescent="0.2">
      <c r="A236" s="44"/>
      <c r="B236" s="44"/>
      <c r="C236" s="2"/>
      <c r="D236" s="22"/>
      <c r="E236" s="44"/>
      <c r="F236" s="44"/>
      <c r="G236" s="44"/>
      <c r="H236" s="44"/>
      <c r="I236" s="44"/>
      <c r="J236" s="44"/>
      <c r="K236" s="44"/>
      <c r="L236" s="44"/>
      <c r="M236" s="44"/>
      <c r="N236" s="44"/>
      <c r="O236" s="44"/>
      <c r="P236" s="44"/>
      <c r="Q236" s="44"/>
      <c r="R236" s="44"/>
      <c r="S236" s="44"/>
      <c r="T236" s="44"/>
      <c r="U236" s="44"/>
      <c r="V236" s="44"/>
    </row>
    <row r="237" spans="1:22" ht="19.5" customHeight="1" x14ac:dyDescent="0.2">
      <c r="A237" s="44"/>
      <c r="B237" s="44"/>
      <c r="C237" s="2"/>
      <c r="D237" s="22"/>
      <c r="E237" s="44"/>
      <c r="F237" s="44"/>
      <c r="G237" s="44"/>
      <c r="H237" s="44"/>
      <c r="I237" s="44"/>
      <c r="J237" s="44"/>
      <c r="K237" s="44"/>
      <c r="L237" s="44"/>
      <c r="M237" s="44"/>
      <c r="N237" s="44"/>
      <c r="O237" s="44"/>
      <c r="P237" s="44"/>
      <c r="Q237" s="44"/>
      <c r="R237" s="44"/>
      <c r="S237" s="44"/>
      <c r="T237" s="44"/>
      <c r="U237" s="44"/>
      <c r="V237" s="44"/>
    </row>
    <row r="238" spans="1:22" ht="19.5" customHeight="1" x14ac:dyDescent="0.2">
      <c r="A238" s="44"/>
      <c r="B238" s="44"/>
      <c r="C238" s="2"/>
      <c r="D238" s="22"/>
      <c r="E238" s="44"/>
      <c r="F238" s="44"/>
      <c r="G238" s="44"/>
      <c r="H238" s="44"/>
      <c r="I238" s="44"/>
      <c r="J238" s="44"/>
      <c r="K238" s="44"/>
      <c r="L238" s="44"/>
      <c r="M238" s="44"/>
      <c r="N238" s="44"/>
      <c r="O238" s="44"/>
      <c r="P238" s="44"/>
      <c r="Q238" s="44"/>
      <c r="R238" s="44"/>
      <c r="S238" s="44"/>
      <c r="T238" s="44"/>
      <c r="U238" s="44"/>
      <c r="V238" s="44"/>
    </row>
    <row r="239" spans="1:22" ht="19.5" customHeight="1" x14ac:dyDescent="0.2">
      <c r="A239" s="44"/>
      <c r="B239" s="44"/>
      <c r="C239" s="2"/>
      <c r="D239" s="22"/>
      <c r="E239" s="44"/>
      <c r="F239" s="44"/>
      <c r="G239" s="44"/>
      <c r="H239" s="44"/>
      <c r="I239" s="44"/>
      <c r="J239" s="44"/>
      <c r="K239" s="44"/>
      <c r="L239" s="44"/>
      <c r="M239" s="44"/>
      <c r="N239" s="44"/>
      <c r="O239" s="44"/>
      <c r="P239" s="44"/>
      <c r="Q239" s="44"/>
      <c r="R239" s="44"/>
      <c r="S239" s="44"/>
      <c r="T239" s="44"/>
      <c r="U239" s="44"/>
      <c r="V239" s="44"/>
    </row>
    <row r="240" spans="1:22" ht="19.5" customHeight="1" x14ac:dyDescent="0.2">
      <c r="A240" s="44"/>
      <c r="B240" s="44"/>
      <c r="C240" s="2"/>
      <c r="D240" s="22"/>
      <c r="E240" s="44"/>
      <c r="F240" s="44"/>
      <c r="G240" s="44"/>
      <c r="H240" s="44"/>
      <c r="I240" s="44"/>
      <c r="J240" s="44"/>
      <c r="K240" s="44"/>
      <c r="L240" s="44"/>
      <c r="M240" s="44"/>
      <c r="N240" s="44"/>
      <c r="O240" s="44"/>
      <c r="P240" s="44"/>
      <c r="Q240" s="44"/>
      <c r="R240" s="44"/>
      <c r="S240" s="44"/>
      <c r="T240" s="44"/>
      <c r="U240" s="44"/>
      <c r="V240" s="44"/>
    </row>
    <row r="241" spans="1:22" ht="19.5" customHeight="1" x14ac:dyDescent="0.2">
      <c r="A241" s="44"/>
      <c r="B241" s="44"/>
      <c r="C241" s="2"/>
      <c r="D241" s="22"/>
      <c r="E241" s="44"/>
      <c r="F241" s="44"/>
      <c r="G241" s="44"/>
      <c r="H241" s="44"/>
      <c r="I241" s="44"/>
      <c r="J241" s="44"/>
      <c r="K241" s="44"/>
      <c r="L241" s="44"/>
      <c r="M241" s="44"/>
      <c r="N241" s="44"/>
      <c r="O241" s="44"/>
      <c r="P241" s="44"/>
      <c r="Q241" s="44"/>
      <c r="R241" s="44"/>
      <c r="S241" s="44"/>
      <c r="T241" s="44"/>
      <c r="U241" s="44"/>
      <c r="V241" s="44"/>
    </row>
    <row r="242" spans="1:22" ht="19.5" customHeight="1" x14ac:dyDescent="0.2">
      <c r="A242" s="44"/>
      <c r="B242" s="44"/>
      <c r="C242" s="2"/>
      <c r="D242" s="22"/>
      <c r="E242" s="44"/>
      <c r="F242" s="44"/>
      <c r="G242" s="44"/>
      <c r="H242" s="44"/>
      <c r="I242" s="44"/>
      <c r="J242" s="44"/>
      <c r="K242" s="44"/>
      <c r="L242" s="44"/>
      <c r="M242" s="44"/>
      <c r="N242" s="44"/>
      <c r="O242" s="44"/>
      <c r="P242" s="44"/>
      <c r="Q242" s="44"/>
      <c r="R242" s="44"/>
      <c r="S242" s="44"/>
      <c r="T242" s="44"/>
      <c r="U242" s="44"/>
      <c r="V242" s="44"/>
    </row>
    <row r="243" spans="1:22" ht="19.5" customHeight="1" x14ac:dyDescent="0.2">
      <c r="A243" s="44"/>
      <c r="B243" s="44"/>
      <c r="C243" s="2"/>
      <c r="D243" s="22"/>
      <c r="E243" s="44"/>
      <c r="F243" s="44"/>
      <c r="G243" s="44"/>
      <c r="H243" s="44"/>
      <c r="I243" s="44"/>
      <c r="J243" s="44"/>
      <c r="K243" s="44"/>
      <c r="L243" s="44"/>
      <c r="M243" s="44"/>
      <c r="N243" s="44"/>
      <c r="O243" s="44"/>
      <c r="P243" s="44"/>
      <c r="Q243" s="44"/>
      <c r="R243" s="44"/>
      <c r="S243" s="44"/>
      <c r="T243" s="44"/>
      <c r="U243" s="44"/>
      <c r="V243" s="44"/>
    </row>
    <row r="244" spans="1:22" ht="19.5" customHeight="1" x14ac:dyDescent="0.2">
      <c r="A244" s="44"/>
      <c r="B244" s="44"/>
      <c r="C244" s="2"/>
      <c r="D244" s="22"/>
      <c r="E244" s="44"/>
      <c r="F244" s="44"/>
      <c r="G244" s="44"/>
      <c r="H244" s="44"/>
      <c r="I244" s="44"/>
      <c r="J244" s="44"/>
      <c r="K244" s="44"/>
      <c r="L244" s="44"/>
      <c r="M244" s="44"/>
      <c r="N244" s="44"/>
      <c r="O244" s="44"/>
      <c r="P244" s="44"/>
      <c r="Q244" s="44"/>
      <c r="R244" s="44"/>
      <c r="S244" s="44"/>
      <c r="T244" s="44"/>
      <c r="U244" s="44"/>
      <c r="V244" s="44"/>
    </row>
    <row r="245" spans="1:22" ht="19.5" customHeight="1" x14ac:dyDescent="0.2">
      <c r="A245" s="44"/>
      <c r="B245" s="44"/>
      <c r="C245" s="2"/>
      <c r="D245" s="22"/>
      <c r="E245" s="44"/>
      <c r="F245" s="44"/>
      <c r="G245" s="44"/>
      <c r="H245" s="44"/>
      <c r="I245" s="44"/>
      <c r="J245" s="44"/>
      <c r="K245" s="44"/>
      <c r="L245" s="44"/>
      <c r="M245" s="44"/>
      <c r="N245" s="44"/>
      <c r="O245" s="44"/>
      <c r="P245" s="44"/>
      <c r="Q245" s="44"/>
      <c r="R245" s="44"/>
      <c r="S245" s="44"/>
      <c r="T245" s="44"/>
      <c r="U245" s="44"/>
      <c r="V245" s="44"/>
    </row>
    <row r="246" spans="1:22" ht="19.5" customHeight="1" x14ac:dyDescent="0.2">
      <c r="A246" s="44"/>
      <c r="B246" s="44"/>
      <c r="C246" s="2"/>
      <c r="D246" s="22"/>
      <c r="E246" s="44"/>
      <c r="F246" s="44"/>
      <c r="G246" s="44"/>
      <c r="H246" s="44"/>
      <c r="I246" s="44"/>
      <c r="J246" s="44"/>
      <c r="K246" s="44"/>
      <c r="L246" s="44"/>
      <c r="M246" s="44"/>
      <c r="N246" s="44"/>
      <c r="O246" s="44"/>
      <c r="P246" s="44"/>
      <c r="Q246" s="44"/>
      <c r="R246" s="44"/>
      <c r="S246" s="44"/>
      <c r="T246" s="44"/>
      <c r="U246" s="44"/>
      <c r="V246" s="44"/>
    </row>
    <row r="247" spans="1:22" ht="19.5" customHeight="1" x14ac:dyDescent="0.2">
      <c r="A247" s="44"/>
      <c r="B247" s="44"/>
      <c r="C247" s="2"/>
      <c r="D247" s="22"/>
      <c r="E247" s="44"/>
      <c r="F247" s="44"/>
      <c r="G247" s="44"/>
      <c r="H247" s="44"/>
      <c r="I247" s="44"/>
      <c r="J247" s="44"/>
      <c r="K247" s="44"/>
      <c r="L247" s="44"/>
      <c r="M247" s="44"/>
      <c r="N247" s="44"/>
      <c r="O247" s="44"/>
      <c r="P247" s="44"/>
      <c r="Q247" s="44"/>
      <c r="R247" s="44"/>
      <c r="S247" s="44"/>
      <c r="T247" s="44"/>
      <c r="U247" s="44"/>
      <c r="V247" s="44"/>
    </row>
    <row r="248" spans="1:22" ht="19.5" customHeight="1" x14ac:dyDescent="0.2">
      <c r="A248" s="44"/>
      <c r="B248" s="44"/>
      <c r="C248" s="2"/>
      <c r="D248" s="22"/>
      <c r="E248" s="44"/>
      <c r="F248" s="44"/>
      <c r="G248" s="44"/>
      <c r="H248" s="44"/>
      <c r="I248" s="44"/>
      <c r="J248" s="44"/>
      <c r="K248" s="44"/>
      <c r="L248" s="44"/>
      <c r="M248" s="44"/>
      <c r="N248" s="44"/>
      <c r="O248" s="44"/>
      <c r="P248" s="44"/>
      <c r="Q248" s="44"/>
      <c r="R248" s="44"/>
      <c r="S248" s="44"/>
      <c r="T248" s="44"/>
      <c r="U248" s="44"/>
      <c r="V248" s="44"/>
    </row>
    <row r="249" spans="1:22" ht="19.5" customHeight="1" x14ac:dyDescent="0.2">
      <c r="A249" s="44"/>
      <c r="B249" s="44"/>
      <c r="C249" s="2"/>
      <c r="D249" s="22"/>
      <c r="E249" s="44"/>
      <c r="F249" s="44"/>
      <c r="G249" s="44"/>
      <c r="H249" s="44"/>
      <c r="I249" s="44"/>
      <c r="J249" s="44"/>
      <c r="K249" s="44"/>
      <c r="L249" s="44"/>
      <c r="M249" s="44"/>
      <c r="N249" s="44"/>
      <c r="O249" s="44"/>
      <c r="P249" s="44"/>
      <c r="Q249" s="44"/>
      <c r="R249" s="44"/>
      <c r="S249" s="44"/>
      <c r="T249" s="44"/>
      <c r="U249" s="44"/>
      <c r="V249" s="44"/>
    </row>
    <row r="250" spans="1:22" ht="19.5" customHeight="1" x14ac:dyDescent="0.2">
      <c r="A250" s="44"/>
      <c r="B250" s="44"/>
      <c r="C250" s="2"/>
      <c r="D250" s="22"/>
      <c r="E250" s="44"/>
      <c r="F250" s="44"/>
      <c r="G250" s="44"/>
      <c r="H250" s="44"/>
      <c r="I250" s="44"/>
      <c r="J250" s="44"/>
      <c r="K250" s="44"/>
      <c r="L250" s="44"/>
      <c r="M250" s="44"/>
      <c r="N250" s="44"/>
      <c r="O250" s="44"/>
      <c r="P250" s="44"/>
      <c r="Q250" s="44"/>
      <c r="R250" s="44"/>
      <c r="S250" s="44"/>
      <c r="T250" s="44"/>
      <c r="U250" s="44"/>
      <c r="V250" s="44"/>
    </row>
    <row r="251" spans="1:22" ht="19.5" customHeight="1" x14ac:dyDescent="0.2">
      <c r="A251" s="44"/>
      <c r="B251" s="44"/>
      <c r="C251" s="2"/>
      <c r="D251" s="22"/>
      <c r="E251" s="44"/>
      <c r="F251" s="44"/>
      <c r="G251" s="44"/>
      <c r="H251" s="44"/>
      <c r="I251" s="44"/>
      <c r="J251" s="44"/>
      <c r="K251" s="44"/>
      <c r="L251" s="44"/>
      <c r="M251" s="44"/>
      <c r="N251" s="44"/>
      <c r="O251" s="44"/>
      <c r="P251" s="44"/>
      <c r="Q251" s="44"/>
      <c r="R251" s="44"/>
      <c r="S251" s="44"/>
      <c r="T251" s="44"/>
      <c r="U251" s="44"/>
      <c r="V251" s="44"/>
    </row>
    <row r="252" spans="1:22" ht="19.5" customHeight="1" x14ac:dyDescent="0.2">
      <c r="A252" s="44"/>
      <c r="B252" s="44"/>
      <c r="C252" s="2"/>
      <c r="D252" s="22"/>
      <c r="E252" s="44"/>
      <c r="F252" s="44"/>
      <c r="G252" s="44"/>
      <c r="H252" s="44"/>
      <c r="I252" s="44"/>
      <c r="J252" s="44"/>
      <c r="K252" s="44"/>
      <c r="L252" s="44"/>
      <c r="M252" s="44"/>
      <c r="N252" s="44"/>
      <c r="O252" s="44"/>
      <c r="P252" s="44"/>
      <c r="Q252" s="44"/>
      <c r="R252" s="44"/>
      <c r="S252" s="44"/>
      <c r="T252" s="44"/>
      <c r="U252" s="44"/>
      <c r="V252" s="44"/>
    </row>
    <row r="253" spans="1:22" ht="19.5" customHeight="1" x14ac:dyDescent="0.2">
      <c r="A253" s="44"/>
      <c r="B253" s="44"/>
      <c r="C253" s="2"/>
      <c r="D253" s="22"/>
      <c r="E253" s="44"/>
      <c r="F253" s="44"/>
      <c r="G253" s="44"/>
      <c r="H253" s="44"/>
      <c r="I253" s="44"/>
      <c r="J253" s="44"/>
      <c r="K253" s="44"/>
      <c r="L253" s="44"/>
      <c r="M253" s="44"/>
      <c r="N253" s="44"/>
      <c r="O253" s="44"/>
      <c r="P253" s="44"/>
      <c r="Q253" s="44"/>
      <c r="R253" s="44"/>
      <c r="S253" s="44"/>
      <c r="T253" s="44"/>
      <c r="U253" s="44"/>
      <c r="V253" s="44"/>
    </row>
    <row r="254" spans="1:22" ht="19.5" customHeight="1" x14ac:dyDescent="0.2">
      <c r="A254" s="44"/>
      <c r="B254" s="44"/>
      <c r="C254" s="2"/>
      <c r="D254" s="22"/>
      <c r="E254" s="44"/>
      <c r="F254" s="44"/>
      <c r="G254" s="44"/>
      <c r="H254" s="44"/>
      <c r="I254" s="44"/>
      <c r="J254" s="44"/>
      <c r="K254" s="44"/>
      <c r="L254" s="44"/>
      <c r="M254" s="44"/>
      <c r="N254" s="44"/>
      <c r="O254" s="44"/>
      <c r="P254" s="44"/>
      <c r="Q254" s="44"/>
      <c r="R254" s="44"/>
      <c r="S254" s="44"/>
      <c r="T254" s="44"/>
      <c r="U254" s="44"/>
      <c r="V254" s="44"/>
    </row>
    <row r="255" spans="1:22" ht="19.5" customHeight="1" x14ac:dyDescent="0.2">
      <c r="A255" s="44"/>
      <c r="B255" s="44"/>
      <c r="C255" s="2"/>
      <c r="D255" s="22"/>
      <c r="E255" s="44"/>
      <c r="F255" s="44"/>
      <c r="G255" s="44"/>
      <c r="H255" s="44"/>
      <c r="I255" s="44"/>
      <c r="J255" s="44"/>
      <c r="K255" s="44"/>
      <c r="L255" s="44"/>
      <c r="M255" s="44"/>
      <c r="N255" s="44"/>
      <c r="O255" s="44"/>
      <c r="P255" s="44"/>
      <c r="Q255" s="44"/>
      <c r="R255" s="44"/>
      <c r="S255" s="44"/>
      <c r="T255" s="44"/>
      <c r="U255" s="44"/>
      <c r="V255" s="44"/>
    </row>
    <row r="256" spans="1:22" ht="19.5" customHeight="1" x14ac:dyDescent="0.2">
      <c r="A256" s="44"/>
      <c r="B256" s="44"/>
      <c r="C256" s="2"/>
      <c r="D256" s="22"/>
      <c r="E256" s="44"/>
      <c r="F256" s="44"/>
      <c r="G256" s="44"/>
      <c r="H256" s="44"/>
      <c r="I256" s="44"/>
      <c r="J256" s="44"/>
      <c r="K256" s="44"/>
      <c r="L256" s="44"/>
      <c r="M256" s="44"/>
      <c r="N256" s="44"/>
      <c r="O256" s="44"/>
      <c r="P256" s="44"/>
      <c r="Q256" s="44"/>
      <c r="R256" s="44"/>
      <c r="S256" s="44"/>
      <c r="T256" s="44"/>
      <c r="U256" s="44"/>
      <c r="V256" s="44"/>
    </row>
    <row r="257" spans="1:22" ht="19.5" customHeight="1" x14ac:dyDescent="0.2">
      <c r="A257" s="44"/>
      <c r="B257" s="44"/>
      <c r="C257" s="2"/>
      <c r="D257" s="22"/>
      <c r="E257" s="44"/>
      <c r="F257" s="44"/>
      <c r="G257" s="44"/>
      <c r="H257" s="44"/>
      <c r="I257" s="44"/>
      <c r="J257" s="44"/>
      <c r="K257" s="44"/>
      <c r="L257" s="44"/>
      <c r="M257" s="44"/>
      <c r="N257" s="44"/>
      <c r="O257" s="44"/>
      <c r="P257" s="44"/>
      <c r="Q257" s="44"/>
      <c r="R257" s="44"/>
      <c r="S257" s="44"/>
      <c r="T257" s="44"/>
      <c r="U257" s="44"/>
      <c r="V257" s="44"/>
    </row>
    <row r="258" spans="1:22" ht="19.5" customHeight="1" x14ac:dyDescent="0.2">
      <c r="A258" s="44"/>
      <c r="B258" s="44"/>
      <c r="C258" s="2"/>
      <c r="D258" s="22"/>
      <c r="E258" s="44"/>
      <c r="F258" s="44"/>
      <c r="G258" s="44"/>
      <c r="H258" s="44"/>
      <c r="I258" s="44"/>
      <c r="J258" s="44"/>
      <c r="K258" s="44"/>
      <c r="L258" s="44"/>
      <c r="M258" s="44"/>
      <c r="N258" s="44"/>
      <c r="O258" s="44"/>
      <c r="P258" s="44"/>
      <c r="Q258" s="44"/>
      <c r="R258" s="44"/>
      <c r="S258" s="44"/>
      <c r="T258" s="44"/>
      <c r="U258" s="44"/>
      <c r="V258" s="44"/>
    </row>
    <row r="259" spans="1:22" ht="19.5" customHeight="1" x14ac:dyDescent="0.2">
      <c r="A259" s="44"/>
      <c r="B259" s="44"/>
      <c r="C259" s="2"/>
      <c r="D259" s="22"/>
      <c r="E259" s="44"/>
      <c r="F259" s="44"/>
      <c r="G259" s="44"/>
      <c r="H259" s="44"/>
      <c r="I259" s="44"/>
      <c r="J259" s="44"/>
      <c r="K259" s="44"/>
      <c r="L259" s="44"/>
      <c r="M259" s="44"/>
      <c r="N259" s="44"/>
      <c r="O259" s="44"/>
      <c r="P259" s="44"/>
      <c r="Q259" s="44"/>
      <c r="R259" s="44"/>
      <c r="S259" s="44"/>
      <c r="T259" s="44"/>
      <c r="U259" s="44"/>
      <c r="V259" s="44"/>
    </row>
    <row r="260" spans="1:22" ht="19.5" customHeight="1" x14ac:dyDescent="0.2">
      <c r="A260" s="44"/>
      <c r="B260" s="44"/>
      <c r="C260" s="2"/>
      <c r="D260" s="22"/>
      <c r="E260" s="44"/>
      <c r="F260" s="44"/>
      <c r="G260" s="44"/>
      <c r="H260" s="44"/>
      <c r="I260" s="44"/>
      <c r="J260" s="44"/>
      <c r="K260" s="44"/>
      <c r="L260" s="44"/>
      <c r="M260" s="44"/>
      <c r="N260" s="44"/>
      <c r="O260" s="44"/>
      <c r="P260" s="44"/>
      <c r="Q260" s="44"/>
      <c r="R260" s="44"/>
      <c r="S260" s="44"/>
      <c r="T260" s="44"/>
      <c r="U260" s="44"/>
      <c r="V260" s="44"/>
    </row>
    <row r="261" spans="1:22" ht="19.5" customHeight="1" x14ac:dyDescent="0.2">
      <c r="A261" s="44"/>
      <c r="B261" s="44"/>
      <c r="C261" s="2"/>
      <c r="D261" s="22"/>
      <c r="E261" s="44"/>
      <c r="F261" s="44"/>
      <c r="G261" s="44"/>
      <c r="H261" s="44"/>
      <c r="I261" s="44"/>
      <c r="J261" s="44"/>
      <c r="K261" s="44"/>
      <c r="L261" s="44"/>
      <c r="M261" s="44"/>
      <c r="N261" s="44"/>
      <c r="O261" s="44"/>
      <c r="P261" s="44"/>
      <c r="Q261" s="44"/>
      <c r="R261" s="44"/>
      <c r="S261" s="44"/>
      <c r="T261" s="44"/>
      <c r="U261" s="44"/>
      <c r="V261" s="44"/>
    </row>
    <row r="262" spans="1:22" ht="19.5" customHeight="1" x14ac:dyDescent="0.2">
      <c r="A262" s="44"/>
      <c r="B262" s="44"/>
      <c r="C262" s="2"/>
      <c r="D262" s="22"/>
      <c r="E262" s="44"/>
      <c r="F262" s="44"/>
      <c r="G262" s="44"/>
      <c r="H262" s="44"/>
      <c r="I262" s="44"/>
      <c r="J262" s="44"/>
      <c r="K262" s="44"/>
      <c r="L262" s="44"/>
      <c r="M262" s="44"/>
      <c r="N262" s="44"/>
      <c r="O262" s="44"/>
      <c r="P262" s="44"/>
      <c r="Q262" s="44"/>
      <c r="R262" s="44"/>
      <c r="S262" s="44"/>
      <c r="T262" s="44"/>
      <c r="U262" s="44"/>
      <c r="V262" s="44"/>
    </row>
    <row r="263" spans="1:22" ht="19.5" customHeight="1" x14ac:dyDescent="0.2">
      <c r="A263" s="44"/>
      <c r="B263" s="44"/>
      <c r="C263" s="2"/>
      <c r="D263" s="22"/>
      <c r="E263" s="44"/>
      <c r="F263" s="44"/>
      <c r="G263" s="44"/>
      <c r="H263" s="44"/>
      <c r="I263" s="44"/>
      <c r="J263" s="44"/>
      <c r="K263" s="44"/>
      <c r="L263" s="44"/>
      <c r="M263" s="44"/>
      <c r="N263" s="44"/>
      <c r="O263" s="44"/>
      <c r="P263" s="44"/>
      <c r="Q263" s="44"/>
      <c r="R263" s="44"/>
      <c r="S263" s="44"/>
      <c r="T263" s="44"/>
      <c r="U263" s="44"/>
      <c r="V263" s="44"/>
    </row>
    <row r="264" spans="1:22" ht="19.5" customHeight="1" x14ac:dyDescent="0.2">
      <c r="A264" s="44"/>
      <c r="B264" s="44"/>
      <c r="C264" s="2"/>
      <c r="D264" s="22"/>
      <c r="E264" s="44"/>
      <c r="F264" s="44"/>
      <c r="G264" s="44"/>
      <c r="H264" s="44"/>
      <c r="I264" s="44"/>
      <c r="J264" s="44"/>
      <c r="K264" s="44"/>
      <c r="L264" s="44"/>
      <c r="M264" s="44"/>
      <c r="N264" s="44"/>
      <c r="O264" s="44"/>
      <c r="P264" s="44"/>
      <c r="Q264" s="44"/>
      <c r="R264" s="44"/>
      <c r="S264" s="44"/>
      <c r="T264" s="44"/>
      <c r="U264" s="44"/>
      <c r="V264" s="44"/>
    </row>
    <row r="265" spans="1:22" ht="19.5" customHeight="1" x14ac:dyDescent="0.2">
      <c r="A265" s="44"/>
      <c r="B265" s="44"/>
      <c r="C265" s="2"/>
      <c r="D265" s="22"/>
      <c r="E265" s="44"/>
      <c r="F265" s="44"/>
      <c r="G265" s="44"/>
      <c r="H265" s="44"/>
      <c r="I265" s="44"/>
      <c r="J265" s="44"/>
      <c r="K265" s="44"/>
      <c r="L265" s="44"/>
      <c r="M265" s="44"/>
      <c r="N265" s="44"/>
      <c r="O265" s="44"/>
      <c r="P265" s="44"/>
      <c r="Q265" s="44"/>
      <c r="R265" s="44"/>
      <c r="S265" s="44"/>
      <c r="T265" s="44"/>
      <c r="U265" s="44"/>
      <c r="V265" s="44"/>
    </row>
    <row r="266" spans="1:22" ht="19.5" customHeight="1" x14ac:dyDescent="0.2">
      <c r="A266" s="44"/>
      <c r="B266" s="44"/>
      <c r="C266" s="2"/>
      <c r="D266" s="22"/>
      <c r="E266" s="44"/>
      <c r="F266" s="44"/>
      <c r="G266" s="44"/>
      <c r="H266" s="44"/>
      <c r="I266" s="44"/>
      <c r="J266" s="44"/>
      <c r="K266" s="44"/>
      <c r="L266" s="44"/>
      <c r="M266" s="44"/>
      <c r="N266" s="44"/>
      <c r="O266" s="44"/>
      <c r="P266" s="44"/>
      <c r="Q266" s="44"/>
      <c r="R266" s="44"/>
      <c r="S266" s="44"/>
      <c r="T266" s="44"/>
      <c r="U266" s="44"/>
      <c r="V266" s="44"/>
    </row>
    <row r="267" spans="1:22" ht="19.5" customHeight="1" x14ac:dyDescent="0.2">
      <c r="A267" s="44"/>
      <c r="B267" s="44"/>
      <c r="C267" s="2"/>
      <c r="D267" s="22"/>
      <c r="E267" s="44"/>
      <c r="F267" s="44"/>
      <c r="G267" s="44"/>
      <c r="H267" s="44"/>
      <c r="I267" s="44"/>
      <c r="J267" s="44"/>
      <c r="K267" s="44"/>
      <c r="L267" s="44"/>
      <c r="M267" s="44"/>
      <c r="N267" s="44"/>
      <c r="O267" s="44"/>
      <c r="P267" s="44"/>
      <c r="Q267" s="44"/>
      <c r="R267" s="44"/>
      <c r="S267" s="44"/>
      <c r="T267" s="44"/>
      <c r="U267" s="44"/>
      <c r="V267" s="44"/>
    </row>
    <row r="268" spans="1:22" ht="19.5" customHeight="1" x14ac:dyDescent="0.2">
      <c r="A268" s="44"/>
      <c r="B268" s="44"/>
      <c r="C268" s="2"/>
      <c r="D268" s="22"/>
      <c r="E268" s="44"/>
      <c r="F268" s="44"/>
      <c r="G268" s="44"/>
      <c r="H268" s="44"/>
      <c r="I268" s="44"/>
      <c r="J268" s="44"/>
      <c r="K268" s="44"/>
      <c r="L268" s="44"/>
      <c r="M268" s="44"/>
      <c r="N268" s="44"/>
      <c r="O268" s="44"/>
      <c r="P268" s="44"/>
      <c r="Q268" s="44"/>
      <c r="R268" s="44"/>
      <c r="S268" s="44"/>
      <c r="T268" s="44"/>
      <c r="U268" s="44"/>
      <c r="V268" s="44"/>
    </row>
    <row r="269" spans="1:22" ht="19.5" customHeight="1" x14ac:dyDescent="0.2">
      <c r="A269" s="44"/>
      <c r="B269" s="44"/>
      <c r="C269" s="2"/>
      <c r="D269" s="22"/>
      <c r="E269" s="44"/>
      <c r="F269" s="44"/>
      <c r="G269" s="44"/>
      <c r="H269" s="44"/>
      <c r="I269" s="44"/>
      <c r="J269" s="44"/>
      <c r="K269" s="44"/>
      <c r="L269" s="44"/>
      <c r="M269" s="44"/>
      <c r="N269" s="44"/>
      <c r="O269" s="44"/>
      <c r="P269" s="44"/>
      <c r="Q269" s="44"/>
      <c r="R269" s="44"/>
      <c r="S269" s="44"/>
      <c r="T269" s="44"/>
      <c r="U269" s="44"/>
      <c r="V269" s="44"/>
    </row>
    <row r="270" spans="1:22" ht="19.5" customHeight="1" x14ac:dyDescent="0.2">
      <c r="A270" s="44"/>
      <c r="B270" s="44"/>
      <c r="C270" s="2"/>
      <c r="D270" s="22"/>
      <c r="E270" s="44"/>
      <c r="F270" s="44"/>
      <c r="G270" s="44"/>
      <c r="H270" s="44"/>
      <c r="I270" s="44"/>
      <c r="J270" s="44"/>
      <c r="K270" s="44"/>
      <c r="L270" s="44"/>
      <c r="M270" s="44"/>
      <c r="N270" s="44"/>
      <c r="O270" s="44"/>
      <c r="P270" s="44"/>
      <c r="Q270" s="44"/>
      <c r="R270" s="44"/>
      <c r="S270" s="44"/>
      <c r="T270" s="44"/>
      <c r="U270" s="44"/>
      <c r="V270" s="44"/>
    </row>
    <row r="271" spans="1:22" ht="19.5" customHeight="1" x14ac:dyDescent="0.2">
      <c r="A271" s="44"/>
      <c r="B271" s="44"/>
      <c r="C271" s="2"/>
      <c r="D271" s="22"/>
      <c r="E271" s="44"/>
      <c r="F271" s="44"/>
      <c r="G271" s="44"/>
      <c r="H271" s="44"/>
      <c r="I271" s="44"/>
      <c r="J271" s="44"/>
      <c r="K271" s="44"/>
      <c r="L271" s="44"/>
      <c r="M271" s="44"/>
      <c r="N271" s="44"/>
      <c r="O271" s="44"/>
      <c r="P271" s="44"/>
      <c r="Q271" s="44"/>
      <c r="R271" s="44"/>
      <c r="S271" s="44"/>
      <c r="T271" s="44"/>
      <c r="U271" s="44"/>
      <c r="V271" s="44"/>
    </row>
    <row r="272" spans="1:22" ht="19.5" customHeight="1" x14ac:dyDescent="0.2">
      <c r="A272" s="44"/>
      <c r="B272" s="44"/>
      <c r="C272" s="2"/>
      <c r="D272" s="22"/>
      <c r="E272" s="44"/>
      <c r="F272" s="44"/>
      <c r="G272" s="44"/>
      <c r="H272" s="44"/>
      <c r="I272" s="44"/>
      <c r="J272" s="44"/>
      <c r="K272" s="44"/>
      <c r="L272" s="44"/>
      <c r="M272" s="44"/>
      <c r="N272" s="44"/>
      <c r="O272" s="44"/>
      <c r="P272" s="44"/>
      <c r="Q272" s="44"/>
      <c r="R272" s="44"/>
      <c r="S272" s="44"/>
      <c r="T272" s="44"/>
      <c r="U272" s="44"/>
      <c r="V272" s="44"/>
    </row>
    <row r="273" spans="1:22" ht="19.5" customHeight="1" x14ac:dyDescent="0.2">
      <c r="A273" s="44"/>
      <c r="B273" s="44"/>
      <c r="C273" s="2"/>
      <c r="D273" s="22"/>
      <c r="E273" s="44"/>
      <c r="F273" s="44"/>
      <c r="G273" s="44"/>
      <c r="H273" s="44"/>
      <c r="I273" s="44"/>
      <c r="J273" s="44"/>
      <c r="K273" s="44"/>
      <c r="L273" s="44"/>
      <c r="M273" s="44"/>
      <c r="N273" s="44"/>
      <c r="O273" s="44"/>
      <c r="P273" s="44"/>
      <c r="Q273" s="44"/>
      <c r="R273" s="44"/>
      <c r="S273" s="44"/>
      <c r="T273" s="44"/>
      <c r="U273" s="44"/>
      <c r="V273" s="44"/>
    </row>
    <row r="274" spans="1:22" ht="19.5" customHeight="1" x14ac:dyDescent="0.2">
      <c r="A274" s="44"/>
      <c r="B274" s="44"/>
      <c r="C274" s="2"/>
      <c r="D274" s="22"/>
      <c r="E274" s="44"/>
      <c r="F274" s="44"/>
      <c r="G274" s="44"/>
      <c r="H274" s="44"/>
      <c r="I274" s="44"/>
      <c r="J274" s="44"/>
      <c r="K274" s="44"/>
      <c r="L274" s="44"/>
      <c r="M274" s="44"/>
      <c r="N274" s="44"/>
      <c r="O274" s="44"/>
      <c r="P274" s="44"/>
      <c r="Q274" s="44"/>
      <c r="R274" s="44"/>
      <c r="S274" s="44"/>
      <c r="T274" s="44"/>
      <c r="U274" s="44"/>
      <c r="V274" s="44"/>
    </row>
    <row r="275" spans="1:22" ht="19.5" customHeight="1" x14ac:dyDescent="0.2">
      <c r="A275" s="44"/>
      <c r="B275" s="44"/>
      <c r="C275" s="2"/>
      <c r="D275" s="22"/>
      <c r="E275" s="44"/>
      <c r="F275" s="44"/>
      <c r="G275" s="44"/>
      <c r="H275" s="44"/>
      <c r="I275" s="44"/>
      <c r="J275" s="44"/>
      <c r="K275" s="44"/>
      <c r="L275" s="44"/>
      <c r="M275" s="44"/>
      <c r="N275" s="44"/>
      <c r="O275" s="44"/>
      <c r="P275" s="44"/>
      <c r="Q275" s="44"/>
      <c r="R275" s="44"/>
      <c r="S275" s="44"/>
      <c r="T275" s="44"/>
      <c r="U275" s="44"/>
      <c r="V275" s="44"/>
    </row>
    <row r="276" spans="1:22" ht="19.5" customHeight="1" x14ac:dyDescent="0.2">
      <c r="A276" s="44"/>
      <c r="B276" s="44"/>
      <c r="C276" s="2"/>
      <c r="D276" s="22"/>
      <c r="E276" s="44"/>
      <c r="F276" s="44"/>
      <c r="G276" s="44"/>
      <c r="H276" s="44"/>
      <c r="I276" s="44"/>
      <c r="J276" s="44"/>
      <c r="K276" s="44"/>
      <c r="L276" s="44"/>
      <c r="M276" s="44"/>
      <c r="N276" s="44"/>
      <c r="O276" s="44"/>
      <c r="P276" s="44"/>
      <c r="Q276" s="44"/>
      <c r="R276" s="44"/>
      <c r="S276" s="44"/>
      <c r="T276" s="44"/>
      <c r="U276" s="44"/>
      <c r="V276" s="44"/>
    </row>
    <row r="277" spans="1:22" ht="19.5" customHeight="1" x14ac:dyDescent="0.2">
      <c r="A277" s="44"/>
      <c r="B277" s="44"/>
      <c r="C277" s="2"/>
      <c r="D277" s="22"/>
      <c r="E277" s="44"/>
      <c r="F277" s="44"/>
      <c r="G277" s="44"/>
      <c r="H277" s="44"/>
      <c r="I277" s="44"/>
      <c r="J277" s="44"/>
      <c r="K277" s="44"/>
      <c r="L277" s="44"/>
      <c r="M277" s="44"/>
      <c r="N277" s="44"/>
      <c r="O277" s="44"/>
      <c r="P277" s="44"/>
      <c r="Q277" s="44"/>
      <c r="R277" s="44"/>
      <c r="S277" s="44"/>
      <c r="T277" s="44"/>
      <c r="U277" s="44"/>
      <c r="V277" s="44"/>
    </row>
    <row r="278" spans="1:22" ht="19.5" customHeight="1" x14ac:dyDescent="0.2">
      <c r="A278" s="44"/>
      <c r="B278" s="44"/>
      <c r="C278" s="2"/>
      <c r="D278" s="22"/>
      <c r="E278" s="44"/>
      <c r="F278" s="44"/>
      <c r="G278" s="44"/>
      <c r="H278" s="44"/>
      <c r="I278" s="44"/>
      <c r="J278" s="44"/>
      <c r="K278" s="44"/>
      <c r="L278" s="44"/>
      <c r="M278" s="44"/>
      <c r="N278" s="44"/>
      <c r="O278" s="44"/>
      <c r="P278" s="44"/>
      <c r="Q278" s="44"/>
      <c r="R278" s="44"/>
      <c r="S278" s="44"/>
      <c r="T278" s="44"/>
      <c r="U278" s="44"/>
      <c r="V278" s="44"/>
    </row>
    <row r="279" spans="1:22" ht="19.5" customHeight="1" x14ac:dyDescent="0.2">
      <c r="A279" s="44"/>
      <c r="B279" s="44"/>
      <c r="C279" s="2"/>
      <c r="D279" s="22"/>
      <c r="E279" s="44"/>
      <c r="F279" s="44"/>
      <c r="G279" s="44"/>
      <c r="H279" s="44"/>
      <c r="I279" s="44"/>
      <c r="J279" s="44"/>
      <c r="K279" s="44"/>
      <c r="L279" s="44"/>
      <c r="M279" s="44"/>
      <c r="N279" s="44"/>
      <c r="O279" s="44"/>
      <c r="P279" s="44"/>
      <c r="Q279" s="44"/>
      <c r="R279" s="44"/>
      <c r="S279" s="44"/>
      <c r="T279" s="44"/>
      <c r="U279" s="44"/>
      <c r="V279" s="44"/>
    </row>
    <row r="280" spans="1:22" ht="19.5" customHeight="1" x14ac:dyDescent="0.2">
      <c r="A280" s="44"/>
      <c r="B280" s="44"/>
      <c r="C280" s="2"/>
      <c r="D280" s="22"/>
      <c r="E280" s="44"/>
      <c r="F280" s="44"/>
      <c r="G280" s="44"/>
      <c r="H280" s="44"/>
      <c r="I280" s="44"/>
      <c r="J280" s="44"/>
      <c r="K280" s="44"/>
      <c r="L280" s="44"/>
      <c r="M280" s="44"/>
      <c r="N280" s="44"/>
      <c r="O280" s="44"/>
      <c r="P280" s="44"/>
      <c r="Q280" s="44"/>
      <c r="R280" s="44"/>
      <c r="S280" s="44"/>
      <c r="T280" s="44"/>
      <c r="U280" s="44"/>
      <c r="V280" s="44"/>
    </row>
    <row r="281" spans="1:22" ht="19.5" customHeight="1" x14ac:dyDescent="0.2">
      <c r="A281" s="44"/>
      <c r="B281" s="44"/>
      <c r="C281" s="2"/>
      <c r="D281" s="22"/>
      <c r="E281" s="44"/>
      <c r="F281" s="44"/>
      <c r="G281" s="44"/>
      <c r="H281" s="44"/>
      <c r="I281" s="44"/>
      <c r="J281" s="44"/>
      <c r="K281" s="44"/>
      <c r="L281" s="44"/>
      <c r="M281" s="44"/>
      <c r="N281" s="44"/>
      <c r="O281" s="44"/>
      <c r="P281" s="44"/>
      <c r="Q281" s="44"/>
      <c r="R281" s="44"/>
      <c r="S281" s="44"/>
      <c r="T281" s="44"/>
      <c r="U281" s="44"/>
      <c r="V281" s="44"/>
    </row>
    <row r="282" spans="1:22" ht="19.5" customHeight="1" x14ac:dyDescent="0.2">
      <c r="A282" s="44"/>
      <c r="B282" s="44"/>
      <c r="C282" s="2"/>
      <c r="D282" s="22"/>
      <c r="E282" s="44"/>
      <c r="F282" s="44"/>
      <c r="G282" s="44"/>
      <c r="H282" s="44"/>
      <c r="I282" s="44"/>
      <c r="J282" s="44"/>
      <c r="K282" s="44"/>
      <c r="L282" s="44"/>
      <c r="M282" s="44"/>
      <c r="N282" s="44"/>
      <c r="O282" s="44"/>
      <c r="P282" s="44"/>
      <c r="Q282" s="44"/>
      <c r="R282" s="44"/>
      <c r="S282" s="44"/>
      <c r="T282" s="44"/>
      <c r="U282" s="44"/>
      <c r="V282" s="44"/>
    </row>
    <row r="283" spans="1:22" ht="19.5" customHeight="1" x14ac:dyDescent="0.2">
      <c r="A283" s="44"/>
      <c r="B283" s="44"/>
      <c r="C283" s="2"/>
      <c r="D283" s="22"/>
      <c r="E283" s="44"/>
      <c r="F283" s="44"/>
      <c r="G283" s="44"/>
      <c r="H283" s="44"/>
      <c r="I283" s="44"/>
      <c r="J283" s="44"/>
      <c r="K283" s="44"/>
      <c r="L283" s="44"/>
      <c r="M283" s="44"/>
      <c r="N283" s="44"/>
      <c r="O283" s="44"/>
      <c r="P283" s="44"/>
      <c r="Q283" s="44"/>
      <c r="R283" s="44"/>
      <c r="S283" s="44"/>
      <c r="T283" s="44"/>
      <c r="U283" s="44"/>
      <c r="V283" s="44"/>
    </row>
    <row r="284" spans="1:22" ht="19.5" customHeight="1" x14ac:dyDescent="0.2">
      <c r="A284" s="44"/>
      <c r="B284" s="44"/>
      <c r="C284" s="2"/>
      <c r="D284" s="22"/>
      <c r="E284" s="44"/>
      <c r="F284" s="44"/>
      <c r="G284" s="44"/>
      <c r="H284" s="44"/>
      <c r="I284" s="44"/>
      <c r="J284" s="44"/>
      <c r="K284" s="44"/>
      <c r="L284" s="44"/>
      <c r="M284" s="44"/>
      <c r="N284" s="44"/>
      <c r="O284" s="44"/>
      <c r="P284" s="44"/>
      <c r="Q284" s="44"/>
      <c r="R284" s="44"/>
      <c r="S284" s="44"/>
      <c r="T284" s="44"/>
      <c r="U284" s="44"/>
      <c r="V284" s="44"/>
    </row>
    <row r="285" spans="1:22" ht="19.5" customHeight="1" x14ac:dyDescent="0.2">
      <c r="A285" s="44"/>
      <c r="B285" s="44"/>
      <c r="C285" s="2"/>
      <c r="D285" s="22"/>
      <c r="E285" s="44"/>
      <c r="F285" s="44"/>
      <c r="G285" s="44"/>
      <c r="H285" s="44"/>
      <c r="I285" s="44"/>
      <c r="J285" s="44"/>
      <c r="K285" s="44"/>
      <c r="L285" s="44"/>
      <c r="M285" s="44"/>
      <c r="N285" s="44"/>
      <c r="O285" s="44"/>
      <c r="P285" s="44"/>
      <c r="Q285" s="44"/>
      <c r="R285" s="44"/>
      <c r="S285" s="44"/>
      <c r="T285" s="44"/>
      <c r="U285" s="44"/>
      <c r="V285" s="44"/>
    </row>
    <row r="286" spans="1:22" ht="19.5" customHeight="1" x14ac:dyDescent="0.2">
      <c r="A286" s="44"/>
      <c r="B286" s="44"/>
      <c r="C286" s="2"/>
      <c r="D286" s="22"/>
      <c r="E286" s="44"/>
      <c r="F286" s="44"/>
      <c r="G286" s="44"/>
      <c r="H286" s="44"/>
      <c r="I286" s="44"/>
      <c r="J286" s="44"/>
      <c r="K286" s="44"/>
      <c r="L286" s="44"/>
      <c r="M286" s="44"/>
      <c r="N286" s="44"/>
      <c r="O286" s="44"/>
      <c r="P286" s="44"/>
      <c r="Q286" s="44"/>
      <c r="R286" s="44"/>
      <c r="S286" s="44"/>
      <c r="T286" s="44"/>
      <c r="U286" s="44"/>
      <c r="V286" s="44"/>
    </row>
    <row r="287" spans="1:22" ht="19.5" customHeight="1" x14ac:dyDescent="0.2">
      <c r="A287" s="44"/>
      <c r="B287" s="44"/>
      <c r="C287" s="2"/>
      <c r="D287" s="22"/>
      <c r="E287" s="44"/>
      <c r="F287" s="44"/>
      <c r="G287" s="44"/>
      <c r="H287" s="44"/>
      <c r="I287" s="44"/>
      <c r="J287" s="44"/>
      <c r="K287" s="44"/>
      <c r="L287" s="44"/>
      <c r="M287" s="44"/>
      <c r="N287" s="44"/>
      <c r="O287" s="44"/>
      <c r="P287" s="44"/>
      <c r="Q287" s="44"/>
      <c r="R287" s="44"/>
      <c r="S287" s="44"/>
      <c r="T287" s="44"/>
      <c r="U287" s="44"/>
      <c r="V287" s="44"/>
    </row>
    <row r="288" spans="1:22" ht="19.5" customHeight="1" x14ac:dyDescent="0.2">
      <c r="A288" s="44"/>
      <c r="B288" s="44"/>
      <c r="C288" s="2"/>
      <c r="D288" s="22"/>
      <c r="E288" s="44"/>
      <c r="F288" s="44"/>
      <c r="G288" s="44"/>
      <c r="H288" s="44"/>
      <c r="I288" s="44"/>
      <c r="J288" s="44"/>
      <c r="K288" s="44"/>
      <c r="L288" s="44"/>
      <c r="M288" s="44"/>
      <c r="N288" s="44"/>
      <c r="O288" s="44"/>
      <c r="P288" s="44"/>
      <c r="Q288" s="44"/>
      <c r="R288" s="44"/>
      <c r="S288" s="44"/>
      <c r="T288" s="44"/>
      <c r="U288" s="44"/>
      <c r="V288" s="44"/>
    </row>
    <row r="289" spans="1:22" ht="19.5" customHeight="1" x14ac:dyDescent="0.2">
      <c r="A289" s="44"/>
      <c r="B289" s="44"/>
      <c r="C289" s="2"/>
      <c r="D289" s="22"/>
      <c r="E289" s="44"/>
      <c r="F289" s="44"/>
      <c r="G289" s="44"/>
      <c r="H289" s="44"/>
      <c r="I289" s="44"/>
      <c r="J289" s="44"/>
      <c r="K289" s="44"/>
      <c r="L289" s="44"/>
      <c r="M289" s="44"/>
      <c r="N289" s="44"/>
      <c r="O289" s="44"/>
      <c r="P289" s="44"/>
      <c r="Q289" s="44"/>
      <c r="R289" s="44"/>
      <c r="S289" s="44"/>
      <c r="T289" s="44"/>
      <c r="U289" s="44"/>
      <c r="V289" s="44"/>
    </row>
    <row r="290" spans="1:22" ht="19.5" customHeight="1" x14ac:dyDescent="0.2">
      <c r="A290" s="44"/>
      <c r="B290" s="44"/>
      <c r="C290" s="2"/>
      <c r="D290" s="22"/>
      <c r="E290" s="44"/>
      <c r="F290" s="44"/>
      <c r="G290" s="44"/>
      <c r="H290" s="44"/>
      <c r="I290" s="44"/>
      <c r="J290" s="44"/>
      <c r="K290" s="44"/>
      <c r="L290" s="44"/>
      <c r="M290" s="44"/>
      <c r="N290" s="44"/>
      <c r="O290" s="44"/>
      <c r="P290" s="44"/>
      <c r="Q290" s="44"/>
      <c r="R290" s="44"/>
      <c r="S290" s="44"/>
      <c r="T290" s="44"/>
      <c r="U290" s="44"/>
      <c r="V290" s="44"/>
    </row>
    <row r="291" spans="1:22" ht="19.5" customHeight="1" x14ac:dyDescent="0.2">
      <c r="A291" s="44"/>
      <c r="B291" s="44"/>
      <c r="C291" s="2"/>
      <c r="D291" s="22"/>
      <c r="E291" s="44"/>
      <c r="F291" s="44"/>
      <c r="G291" s="44"/>
      <c r="H291" s="44"/>
      <c r="I291" s="44"/>
      <c r="J291" s="44"/>
      <c r="K291" s="44"/>
      <c r="L291" s="44"/>
      <c r="M291" s="44"/>
      <c r="N291" s="44"/>
      <c r="O291" s="44"/>
      <c r="P291" s="44"/>
      <c r="Q291" s="44"/>
      <c r="R291" s="44"/>
      <c r="S291" s="44"/>
      <c r="T291" s="44"/>
      <c r="U291" s="44"/>
      <c r="V291" s="44"/>
    </row>
    <row r="292" spans="1:22" ht="19.5" customHeight="1" x14ac:dyDescent="0.2">
      <c r="A292" s="44"/>
      <c r="B292" s="44"/>
      <c r="C292" s="2"/>
      <c r="D292" s="22"/>
      <c r="E292" s="44"/>
      <c r="F292" s="44"/>
      <c r="G292" s="44"/>
      <c r="H292" s="44"/>
      <c r="I292" s="44"/>
      <c r="J292" s="44"/>
      <c r="K292" s="44"/>
      <c r="L292" s="44"/>
      <c r="M292" s="44"/>
      <c r="N292" s="44"/>
      <c r="O292" s="44"/>
      <c r="P292" s="44"/>
      <c r="Q292" s="44"/>
      <c r="R292" s="44"/>
      <c r="S292" s="44"/>
      <c r="T292" s="44"/>
      <c r="U292" s="44"/>
      <c r="V292" s="44"/>
    </row>
    <row r="293" spans="1:22" ht="19.5" customHeight="1" x14ac:dyDescent="0.2">
      <c r="A293" s="44"/>
      <c r="B293" s="44"/>
      <c r="C293" s="2"/>
      <c r="D293" s="22"/>
      <c r="E293" s="44"/>
      <c r="F293" s="44"/>
      <c r="G293" s="44"/>
      <c r="H293" s="44"/>
      <c r="I293" s="44"/>
      <c r="J293" s="44"/>
      <c r="K293" s="44"/>
      <c r="L293" s="44"/>
      <c r="M293" s="44"/>
      <c r="N293" s="44"/>
      <c r="O293" s="44"/>
      <c r="P293" s="44"/>
      <c r="Q293" s="44"/>
      <c r="R293" s="44"/>
      <c r="S293" s="44"/>
      <c r="T293" s="44"/>
      <c r="U293" s="44"/>
      <c r="V293" s="44"/>
    </row>
    <row r="294" spans="1:22" ht="19.5" customHeight="1" x14ac:dyDescent="0.2">
      <c r="A294" s="44"/>
      <c r="B294" s="44"/>
      <c r="C294" s="2"/>
      <c r="D294" s="22"/>
      <c r="E294" s="44"/>
      <c r="F294" s="44"/>
      <c r="G294" s="44"/>
      <c r="H294" s="44"/>
      <c r="I294" s="44"/>
      <c r="J294" s="44"/>
      <c r="K294" s="44"/>
      <c r="L294" s="44"/>
      <c r="M294" s="44"/>
      <c r="N294" s="44"/>
      <c r="O294" s="44"/>
      <c r="P294" s="44"/>
      <c r="Q294" s="44"/>
      <c r="R294" s="44"/>
      <c r="S294" s="44"/>
      <c r="T294" s="44"/>
      <c r="U294" s="44"/>
      <c r="V294" s="44"/>
    </row>
    <row r="295" spans="1:22" ht="19.5" customHeight="1" x14ac:dyDescent="0.2">
      <c r="A295" s="44"/>
      <c r="B295" s="44"/>
      <c r="C295" s="2"/>
      <c r="D295" s="22"/>
      <c r="E295" s="44"/>
      <c r="F295" s="44"/>
      <c r="G295" s="44"/>
      <c r="H295" s="44"/>
      <c r="I295" s="44"/>
      <c r="J295" s="44"/>
      <c r="K295" s="44"/>
      <c r="L295" s="44"/>
      <c r="M295" s="44"/>
      <c r="N295" s="44"/>
      <c r="O295" s="44"/>
      <c r="P295" s="44"/>
      <c r="Q295" s="44"/>
      <c r="R295" s="44"/>
      <c r="S295" s="44"/>
      <c r="T295" s="44"/>
      <c r="U295" s="44"/>
      <c r="V295" s="44"/>
    </row>
    <row r="296" spans="1:22" ht="19.5" customHeight="1" x14ac:dyDescent="0.2">
      <c r="A296" s="44"/>
      <c r="B296" s="44"/>
      <c r="C296" s="2"/>
      <c r="D296" s="22"/>
      <c r="E296" s="44"/>
      <c r="F296" s="44"/>
      <c r="G296" s="44"/>
      <c r="H296" s="44"/>
      <c r="I296" s="44"/>
      <c r="J296" s="44"/>
      <c r="K296" s="44"/>
      <c r="L296" s="44"/>
      <c r="M296" s="44"/>
      <c r="N296" s="44"/>
      <c r="O296" s="44"/>
      <c r="P296" s="44"/>
      <c r="Q296" s="44"/>
      <c r="R296" s="44"/>
      <c r="S296" s="44"/>
      <c r="T296" s="44"/>
      <c r="U296" s="44"/>
      <c r="V296" s="44"/>
    </row>
    <row r="297" spans="1:22" ht="19.5" customHeight="1" x14ac:dyDescent="0.2">
      <c r="A297" s="44"/>
      <c r="B297" s="44"/>
      <c r="C297" s="2"/>
      <c r="D297" s="22"/>
      <c r="E297" s="44"/>
      <c r="F297" s="44"/>
      <c r="G297" s="44"/>
      <c r="H297" s="44"/>
      <c r="I297" s="44"/>
      <c r="J297" s="44"/>
      <c r="K297" s="44"/>
      <c r="L297" s="44"/>
      <c r="M297" s="44"/>
      <c r="N297" s="44"/>
      <c r="O297" s="44"/>
      <c r="P297" s="44"/>
      <c r="Q297" s="44"/>
      <c r="R297" s="44"/>
      <c r="S297" s="44"/>
      <c r="T297" s="44"/>
      <c r="U297" s="44"/>
      <c r="V297" s="44"/>
    </row>
    <row r="298" spans="1:22" ht="19.5" customHeight="1" x14ac:dyDescent="0.2">
      <c r="A298" s="44"/>
      <c r="B298" s="44"/>
      <c r="C298" s="2"/>
      <c r="D298" s="22"/>
      <c r="E298" s="44"/>
      <c r="F298" s="44"/>
      <c r="G298" s="44"/>
      <c r="H298" s="44"/>
      <c r="I298" s="44"/>
      <c r="J298" s="44"/>
      <c r="K298" s="44"/>
      <c r="L298" s="44"/>
      <c r="M298" s="44"/>
      <c r="N298" s="44"/>
      <c r="O298" s="44"/>
      <c r="P298" s="44"/>
      <c r="Q298" s="44"/>
      <c r="R298" s="44"/>
      <c r="S298" s="44"/>
      <c r="T298" s="44"/>
      <c r="U298" s="44"/>
      <c r="V298" s="44"/>
    </row>
    <row r="299" spans="1:22" ht="19.5" customHeight="1" x14ac:dyDescent="0.2">
      <c r="A299" s="44"/>
      <c r="B299" s="44"/>
      <c r="C299" s="2"/>
      <c r="D299" s="22"/>
      <c r="E299" s="44"/>
      <c r="F299" s="44"/>
      <c r="G299" s="44"/>
      <c r="H299" s="44"/>
      <c r="I299" s="44"/>
      <c r="J299" s="44"/>
      <c r="K299" s="44"/>
      <c r="L299" s="44"/>
      <c r="M299" s="44"/>
      <c r="N299" s="44"/>
      <c r="O299" s="44"/>
      <c r="P299" s="44"/>
      <c r="Q299" s="44"/>
      <c r="R299" s="44"/>
      <c r="S299" s="44"/>
      <c r="T299" s="44"/>
      <c r="U299" s="44"/>
      <c r="V299" s="44"/>
    </row>
    <row r="300" spans="1:22" ht="19.5" customHeight="1" x14ac:dyDescent="0.2">
      <c r="A300" s="44"/>
      <c r="B300" s="44"/>
      <c r="C300" s="2"/>
      <c r="D300" s="22"/>
      <c r="E300" s="44"/>
      <c r="F300" s="44"/>
      <c r="G300" s="44"/>
      <c r="H300" s="44"/>
      <c r="I300" s="44"/>
      <c r="J300" s="44"/>
      <c r="K300" s="44"/>
      <c r="L300" s="44"/>
      <c r="M300" s="44"/>
      <c r="N300" s="44"/>
      <c r="O300" s="44"/>
      <c r="P300" s="44"/>
      <c r="Q300" s="44"/>
      <c r="R300" s="44"/>
      <c r="S300" s="44"/>
      <c r="T300" s="44"/>
      <c r="U300" s="44"/>
      <c r="V300" s="44"/>
    </row>
    <row r="301" spans="1:22" ht="19.5" customHeight="1" x14ac:dyDescent="0.2">
      <c r="A301" s="44"/>
      <c r="B301" s="44"/>
      <c r="C301" s="2"/>
      <c r="D301" s="22"/>
      <c r="E301" s="44"/>
      <c r="F301" s="44"/>
      <c r="G301" s="44"/>
      <c r="H301" s="44"/>
      <c r="I301" s="44"/>
      <c r="J301" s="44"/>
      <c r="K301" s="44"/>
      <c r="L301" s="44"/>
      <c r="M301" s="44"/>
      <c r="N301" s="44"/>
      <c r="O301" s="44"/>
      <c r="P301" s="44"/>
      <c r="Q301" s="44"/>
      <c r="R301" s="44"/>
      <c r="S301" s="44"/>
      <c r="T301" s="44"/>
      <c r="U301" s="44"/>
      <c r="V301" s="44"/>
    </row>
    <row r="302" spans="1:22" ht="19.5" customHeight="1" x14ac:dyDescent="0.2">
      <c r="A302" s="44"/>
      <c r="B302" s="44"/>
      <c r="C302" s="2"/>
      <c r="D302" s="22"/>
      <c r="E302" s="44"/>
      <c r="F302" s="44"/>
      <c r="G302" s="44"/>
      <c r="H302" s="44"/>
      <c r="I302" s="44"/>
      <c r="J302" s="44"/>
      <c r="K302" s="44"/>
      <c r="L302" s="44"/>
      <c r="M302" s="44"/>
      <c r="N302" s="44"/>
      <c r="O302" s="44"/>
      <c r="P302" s="44"/>
      <c r="Q302" s="44"/>
      <c r="R302" s="44"/>
      <c r="S302" s="44"/>
      <c r="T302" s="44"/>
      <c r="U302" s="44"/>
      <c r="V302" s="44"/>
    </row>
    <row r="303" spans="1:22" ht="19.5" customHeight="1" x14ac:dyDescent="0.2">
      <c r="A303" s="44"/>
      <c r="B303" s="44"/>
      <c r="C303" s="2"/>
      <c r="D303" s="22"/>
      <c r="E303" s="44"/>
      <c r="F303" s="44"/>
      <c r="G303" s="44"/>
      <c r="H303" s="44"/>
      <c r="I303" s="44"/>
      <c r="J303" s="44"/>
      <c r="K303" s="44"/>
      <c r="L303" s="44"/>
      <c r="M303" s="44"/>
      <c r="N303" s="44"/>
      <c r="O303" s="44"/>
      <c r="P303" s="44"/>
      <c r="Q303" s="44"/>
      <c r="R303" s="44"/>
      <c r="S303" s="44"/>
      <c r="T303" s="44"/>
      <c r="U303" s="44"/>
      <c r="V303" s="44"/>
    </row>
    <row r="304" spans="1:22" ht="19.5" customHeight="1" x14ac:dyDescent="0.2">
      <c r="A304" s="44"/>
      <c r="B304" s="44"/>
      <c r="C304" s="2"/>
      <c r="D304" s="22"/>
      <c r="E304" s="44"/>
      <c r="F304" s="44"/>
      <c r="G304" s="44"/>
      <c r="H304" s="44"/>
      <c r="I304" s="44"/>
      <c r="J304" s="44"/>
      <c r="K304" s="44"/>
      <c r="L304" s="44"/>
      <c r="M304" s="44"/>
      <c r="N304" s="44"/>
      <c r="O304" s="44"/>
      <c r="P304" s="44"/>
      <c r="Q304" s="44"/>
      <c r="R304" s="44"/>
      <c r="S304" s="44"/>
      <c r="T304" s="44"/>
      <c r="U304" s="44"/>
      <c r="V304" s="44"/>
    </row>
    <row r="305" spans="1:22" ht="19.5" customHeight="1" x14ac:dyDescent="0.2">
      <c r="A305" s="44"/>
      <c r="B305" s="44"/>
      <c r="C305" s="2"/>
      <c r="D305" s="22"/>
      <c r="E305" s="44"/>
      <c r="F305" s="44"/>
      <c r="G305" s="44"/>
      <c r="H305" s="44"/>
      <c r="I305" s="44"/>
      <c r="J305" s="44"/>
      <c r="K305" s="44"/>
      <c r="L305" s="44"/>
      <c r="M305" s="44"/>
      <c r="N305" s="44"/>
      <c r="O305" s="44"/>
      <c r="P305" s="44"/>
      <c r="Q305" s="44"/>
      <c r="R305" s="44"/>
      <c r="S305" s="44"/>
      <c r="T305" s="44"/>
      <c r="U305" s="44"/>
      <c r="V305" s="44"/>
    </row>
    <row r="306" spans="1:22" ht="19.5" customHeight="1" x14ac:dyDescent="0.2">
      <c r="A306" s="44"/>
      <c r="B306" s="44"/>
      <c r="C306" s="2"/>
      <c r="D306" s="22"/>
      <c r="E306" s="44"/>
      <c r="F306" s="44"/>
      <c r="G306" s="44"/>
      <c r="H306" s="44"/>
      <c r="I306" s="44"/>
      <c r="J306" s="44"/>
      <c r="K306" s="44"/>
      <c r="L306" s="44"/>
      <c r="M306" s="44"/>
      <c r="N306" s="44"/>
      <c r="O306" s="44"/>
      <c r="P306" s="44"/>
      <c r="Q306" s="44"/>
      <c r="R306" s="44"/>
      <c r="S306" s="44"/>
      <c r="T306" s="44"/>
      <c r="U306" s="44"/>
      <c r="V306" s="44"/>
    </row>
    <row r="307" spans="1:22" ht="19.5" customHeight="1" x14ac:dyDescent="0.2">
      <c r="A307" s="44"/>
      <c r="B307" s="44"/>
      <c r="C307" s="2"/>
      <c r="D307" s="22"/>
      <c r="E307" s="44"/>
      <c r="F307" s="44"/>
      <c r="G307" s="44"/>
      <c r="H307" s="44"/>
      <c r="I307" s="44"/>
      <c r="J307" s="44"/>
      <c r="K307" s="44"/>
      <c r="L307" s="44"/>
      <c r="M307" s="44"/>
      <c r="N307" s="44"/>
      <c r="O307" s="44"/>
      <c r="P307" s="44"/>
      <c r="Q307" s="44"/>
      <c r="R307" s="44"/>
      <c r="S307" s="44"/>
      <c r="T307" s="44"/>
      <c r="U307" s="44"/>
      <c r="V307" s="44"/>
    </row>
    <row r="308" spans="1:22" ht="19.5" customHeight="1" x14ac:dyDescent="0.2">
      <c r="A308" s="44"/>
      <c r="B308" s="44"/>
      <c r="C308" s="2"/>
      <c r="D308" s="22"/>
      <c r="E308" s="44"/>
      <c r="F308" s="44"/>
      <c r="G308" s="44"/>
      <c r="H308" s="44"/>
      <c r="I308" s="44"/>
      <c r="J308" s="44"/>
      <c r="K308" s="44"/>
      <c r="L308" s="44"/>
      <c r="M308" s="44"/>
      <c r="N308" s="44"/>
      <c r="O308" s="44"/>
      <c r="P308" s="44"/>
      <c r="Q308" s="44"/>
      <c r="R308" s="44"/>
      <c r="S308" s="44"/>
      <c r="T308" s="44"/>
      <c r="U308" s="44"/>
      <c r="V308" s="44"/>
    </row>
    <row r="309" spans="1:22" ht="19.5" customHeight="1" x14ac:dyDescent="0.2">
      <c r="A309" s="44"/>
      <c r="B309" s="44"/>
      <c r="C309" s="2"/>
      <c r="D309" s="22"/>
      <c r="E309" s="44"/>
      <c r="F309" s="44"/>
      <c r="G309" s="44"/>
      <c r="H309" s="44"/>
      <c r="I309" s="44"/>
      <c r="J309" s="44"/>
      <c r="K309" s="44"/>
      <c r="L309" s="44"/>
      <c r="M309" s="44"/>
      <c r="N309" s="44"/>
      <c r="O309" s="44"/>
      <c r="P309" s="44"/>
      <c r="Q309" s="44"/>
      <c r="R309" s="44"/>
      <c r="S309" s="44"/>
      <c r="T309" s="44"/>
      <c r="U309" s="44"/>
      <c r="V309" s="44"/>
    </row>
    <row r="310" spans="1:22" ht="19.5" customHeight="1" x14ac:dyDescent="0.2">
      <c r="A310" s="44"/>
      <c r="B310" s="44"/>
      <c r="C310" s="2"/>
      <c r="D310" s="22"/>
      <c r="E310" s="44"/>
      <c r="F310" s="44"/>
      <c r="G310" s="44"/>
      <c r="H310" s="44"/>
      <c r="I310" s="44"/>
      <c r="J310" s="44"/>
      <c r="K310" s="44"/>
      <c r="L310" s="44"/>
      <c r="M310" s="44"/>
      <c r="N310" s="44"/>
      <c r="O310" s="44"/>
      <c r="P310" s="44"/>
      <c r="Q310" s="44"/>
      <c r="R310" s="44"/>
      <c r="S310" s="44"/>
      <c r="T310" s="44"/>
      <c r="U310" s="44"/>
      <c r="V310" s="44"/>
    </row>
    <row r="311" spans="1:22" ht="19.5" customHeight="1" x14ac:dyDescent="0.2">
      <c r="A311" s="44"/>
      <c r="B311" s="44"/>
      <c r="C311" s="2"/>
      <c r="D311" s="22"/>
      <c r="E311" s="44"/>
      <c r="F311" s="44"/>
      <c r="G311" s="44"/>
      <c r="H311" s="44"/>
      <c r="I311" s="44"/>
      <c r="J311" s="44"/>
      <c r="K311" s="44"/>
      <c r="L311" s="44"/>
      <c r="M311" s="44"/>
      <c r="N311" s="44"/>
      <c r="O311" s="44"/>
      <c r="P311" s="44"/>
      <c r="Q311" s="44"/>
      <c r="R311" s="44"/>
      <c r="S311" s="44"/>
      <c r="T311" s="44"/>
      <c r="U311" s="44"/>
      <c r="V311" s="44"/>
    </row>
    <row r="312" spans="1:22" ht="19.5" customHeight="1" x14ac:dyDescent="0.2">
      <c r="A312" s="44"/>
      <c r="B312" s="44"/>
      <c r="C312" s="2"/>
      <c r="D312" s="22"/>
      <c r="E312" s="44"/>
      <c r="F312" s="44"/>
      <c r="G312" s="44"/>
      <c r="H312" s="44"/>
      <c r="I312" s="44"/>
      <c r="J312" s="44"/>
      <c r="K312" s="44"/>
      <c r="L312" s="44"/>
      <c r="M312" s="44"/>
      <c r="N312" s="44"/>
      <c r="O312" s="44"/>
      <c r="P312" s="44"/>
      <c r="Q312" s="44"/>
      <c r="R312" s="44"/>
      <c r="S312" s="44"/>
      <c r="T312" s="44"/>
      <c r="U312" s="44"/>
      <c r="V312" s="44"/>
    </row>
    <row r="313" spans="1:22" ht="19.5" customHeight="1" x14ac:dyDescent="0.2">
      <c r="A313" s="44"/>
      <c r="B313" s="44"/>
      <c r="C313" s="2"/>
      <c r="D313" s="22"/>
      <c r="E313" s="44"/>
      <c r="F313" s="44"/>
      <c r="G313" s="44"/>
      <c r="H313" s="44"/>
      <c r="I313" s="44"/>
      <c r="J313" s="44"/>
      <c r="K313" s="44"/>
      <c r="L313" s="44"/>
      <c r="M313" s="44"/>
      <c r="N313" s="44"/>
      <c r="O313" s="44"/>
      <c r="P313" s="44"/>
      <c r="Q313" s="44"/>
      <c r="R313" s="44"/>
      <c r="S313" s="44"/>
      <c r="T313" s="44"/>
      <c r="U313" s="44"/>
      <c r="V313" s="44"/>
    </row>
    <row r="314" spans="1:22" ht="19.5" customHeight="1" x14ac:dyDescent="0.2">
      <c r="A314" s="44"/>
      <c r="B314" s="44"/>
      <c r="C314" s="2"/>
      <c r="D314" s="22"/>
      <c r="E314" s="44"/>
      <c r="F314" s="44"/>
      <c r="G314" s="44"/>
      <c r="H314" s="44"/>
      <c r="I314" s="44"/>
      <c r="J314" s="44"/>
      <c r="K314" s="44"/>
      <c r="L314" s="44"/>
      <c r="M314" s="44"/>
      <c r="N314" s="44"/>
      <c r="O314" s="44"/>
      <c r="P314" s="44"/>
      <c r="Q314" s="44"/>
      <c r="R314" s="44"/>
      <c r="S314" s="44"/>
      <c r="T314" s="44"/>
      <c r="U314" s="44"/>
      <c r="V314" s="44"/>
    </row>
    <row r="315" spans="1:22" ht="19.5" customHeight="1" x14ac:dyDescent="0.2">
      <c r="A315" s="44"/>
      <c r="B315" s="44"/>
      <c r="C315" s="2"/>
      <c r="D315" s="22"/>
      <c r="E315" s="44"/>
      <c r="F315" s="44"/>
      <c r="G315" s="44"/>
      <c r="H315" s="44"/>
      <c r="I315" s="44"/>
      <c r="J315" s="44"/>
      <c r="K315" s="44"/>
      <c r="L315" s="44"/>
      <c r="M315" s="44"/>
      <c r="N315" s="44"/>
      <c r="O315" s="44"/>
      <c r="P315" s="44"/>
      <c r="Q315" s="44"/>
      <c r="R315" s="44"/>
      <c r="S315" s="44"/>
      <c r="T315" s="44"/>
      <c r="U315" s="44"/>
      <c r="V315" s="44"/>
    </row>
    <row r="316" spans="1:22" ht="19.5" customHeight="1" x14ac:dyDescent="0.2">
      <c r="A316" s="44"/>
      <c r="B316" s="44"/>
      <c r="C316" s="2"/>
      <c r="D316" s="22"/>
      <c r="E316" s="44"/>
      <c r="F316" s="44"/>
      <c r="G316" s="44"/>
      <c r="H316" s="44"/>
      <c r="I316" s="44"/>
      <c r="J316" s="44"/>
      <c r="K316" s="44"/>
      <c r="L316" s="44"/>
      <c r="M316" s="44"/>
      <c r="N316" s="44"/>
      <c r="O316" s="44"/>
      <c r="P316" s="44"/>
      <c r="Q316" s="44"/>
      <c r="R316" s="44"/>
      <c r="S316" s="44"/>
      <c r="T316" s="44"/>
      <c r="U316" s="44"/>
      <c r="V316" s="44"/>
    </row>
    <row r="317" spans="1:22" ht="19.5" customHeight="1" x14ac:dyDescent="0.2">
      <c r="A317" s="44"/>
      <c r="B317" s="44"/>
      <c r="C317" s="2"/>
      <c r="D317" s="22"/>
      <c r="E317" s="44"/>
      <c r="F317" s="44"/>
      <c r="G317" s="44"/>
      <c r="H317" s="44"/>
      <c r="I317" s="44"/>
      <c r="J317" s="44"/>
      <c r="K317" s="44"/>
      <c r="L317" s="44"/>
      <c r="M317" s="44"/>
      <c r="N317" s="44"/>
      <c r="O317" s="44"/>
      <c r="P317" s="44"/>
      <c r="Q317" s="44"/>
      <c r="R317" s="44"/>
      <c r="S317" s="44"/>
      <c r="T317" s="44"/>
      <c r="U317" s="44"/>
      <c r="V317" s="44"/>
    </row>
    <row r="318" spans="1:22" ht="19.5" customHeight="1" x14ac:dyDescent="0.2">
      <c r="A318" s="44"/>
      <c r="B318" s="44"/>
      <c r="C318" s="2"/>
      <c r="D318" s="22"/>
      <c r="E318" s="44"/>
      <c r="F318" s="44"/>
      <c r="G318" s="44"/>
      <c r="H318" s="44"/>
      <c r="I318" s="44"/>
      <c r="J318" s="44"/>
      <c r="K318" s="44"/>
      <c r="L318" s="44"/>
      <c r="M318" s="44"/>
      <c r="N318" s="44"/>
      <c r="O318" s="44"/>
      <c r="P318" s="44"/>
      <c r="Q318" s="44"/>
      <c r="R318" s="44"/>
      <c r="S318" s="44"/>
      <c r="T318" s="44"/>
      <c r="U318" s="44"/>
      <c r="V318" s="44"/>
    </row>
    <row r="319" spans="1:22" ht="19.5" customHeight="1" x14ac:dyDescent="0.2">
      <c r="A319" s="44"/>
      <c r="B319" s="44"/>
      <c r="C319" s="2"/>
      <c r="D319" s="22"/>
      <c r="E319" s="44"/>
      <c r="F319" s="44"/>
      <c r="G319" s="44"/>
      <c r="H319" s="44"/>
      <c r="I319" s="44"/>
      <c r="J319" s="44"/>
      <c r="K319" s="44"/>
      <c r="L319" s="44"/>
      <c r="M319" s="44"/>
      <c r="N319" s="44"/>
      <c r="O319" s="44"/>
      <c r="P319" s="44"/>
      <c r="Q319" s="44"/>
      <c r="R319" s="44"/>
      <c r="S319" s="44"/>
      <c r="T319" s="44"/>
      <c r="U319" s="44"/>
      <c r="V319" s="44"/>
    </row>
    <row r="320" spans="1:22" ht="19.5" customHeight="1" x14ac:dyDescent="0.2">
      <c r="A320" s="44"/>
      <c r="B320" s="44"/>
      <c r="C320" s="2"/>
      <c r="D320" s="22"/>
      <c r="E320" s="44"/>
      <c r="F320" s="44"/>
      <c r="G320" s="44"/>
      <c r="H320" s="44"/>
      <c r="I320" s="44"/>
      <c r="J320" s="44"/>
      <c r="K320" s="44"/>
      <c r="L320" s="44"/>
      <c r="M320" s="44"/>
      <c r="N320" s="44"/>
      <c r="O320" s="44"/>
      <c r="P320" s="44"/>
      <c r="Q320" s="44"/>
      <c r="R320" s="44"/>
      <c r="S320" s="44"/>
      <c r="T320" s="44"/>
      <c r="U320" s="44"/>
      <c r="V320" s="44"/>
    </row>
    <row r="321" spans="1:22" ht="19.5" customHeight="1" x14ac:dyDescent="0.2">
      <c r="A321" s="44"/>
      <c r="B321" s="44"/>
      <c r="C321" s="2"/>
      <c r="D321" s="22"/>
      <c r="E321" s="44"/>
      <c r="F321" s="44"/>
      <c r="G321" s="44"/>
      <c r="H321" s="44"/>
      <c r="I321" s="44"/>
      <c r="J321" s="44"/>
      <c r="K321" s="44"/>
      <c r="L321" s="44"/>
      <c r="M321" s="44"/>
      <c r="N321" s="44"/>
      <c r="O321" s="44"/>
      <c r="P321" s="44"/>
      <c r="Q321" s="44"/>
      <c r="R321" s="44"/>
      <c r="S321" s="44"/>
      <c r="T321" s="44"/>
      <c r="U321" s="44"/>
      <c r="V321" s="44"/>
    </row>
    <row r="322" spans="1:22" ht="19.5" customHeight="1" x14ac:dyDescent="0.2">
      <c r="A322" s="44"/>
      <c r="B322" s="44"/>
      <c r="C322" s="2"/>
      <c r="D322" s="22"/>
      <c r="E322" s="44"/>
      <c r="F322" s="44"/>
      <c r="G322" s="44"/>
      <c r="H322" s="44"/>
      <c r="I322" s="44"/>
      <c r="J322" s="44"/>
      <c r="K322" s="44"/>
      <c r="L322" s="44"/>
      <c r="M322" s="44"/>
      <c r="N322" s="44"/>
      <c r="O322" s="44"/>
      <c r="P322" s="44"/>
      <c r="Q322" s="44"/>
      <c r="R322" s="44"/>
      <c r="S322" s="44"/>
      <c r="T322" s="44"/>
      <c r="U322" s="44"/>
      <c r="V322" s="44"/>
    </row>
    <row r="323" spans="1:22" ht="19.5" customHeight="1" x14ac:dyDescent="0.2">
      <c r="A323" s="44"/>
      <c r="B323" s="44"/>
      <c r="C323" s="2"/>
      <c r="D323" s="22"/>
      <c r="E323" s="44"/>
      <c r="F323" s="44"/>
      <c r="G323" s="44"/>
      <c r="H323" s="44"/>
      <c r="I323" s="44"/>
      <c r="J323" s="44"/>
      <c r="K323" s="44"/>
      <c r="L323" s="44"/>
      <c r="M323" s="44"/>
      <c r="N323" s="44"/>
      <c r="O323" s="44"/>
      <c r="P323" s="44"/>
      <c r="Q323" s="44"/>
      <c r="R323" s="44"/>
      <c r="S323" s="44"/>
      <c r="T323" s="44"/>
      <c r="U323" s="44"/>
      <c r="V323" s="44"/>
    </row>
    <row r="324" spans="1:22" ht="19.5" customHeight="1" x14ac:dyDescent="0.2">
      <c r="A324" s="44"/>
      <c r="B324" s="44"/>
      <c r="C324" s="2"/>
      <c r="D324" s="22"/>
      <c r="E324" s="44"/>
      <c r="F324" s="44"/>
      <c r="G324" s="44"/>
      <c r="H324" s="44"/>
      <c r="I324" s="44"/>
      <c r="J324" s="44"/>
      <c r="K324" s="44"/>
      <c r="L324" s="44"/>
      <c r="M324" s="44"/>
      <c r="N324" s="44"/>
      <c r="O324" s="44"/>
      <c r="P324" s="44"/>
      <c r="Q324" s="44"/>
      <c r="R324" s="44"/>
      <c r="S324" s="44"/>
      <c r="T324" s="44"/>
      <c r="U324" s="44"/>
      <c r="V324" s="44"/>
    </row>
    <row r="325" spans="1:22" ht="19.5" customHeight="1" x14ac:dyDescent="0.2">
      <c r="A325" s="44"/>
      <c r="B325" s="44"/>
      <c r="C325" s="2"/>
      <c r="D325" s="22"/>
      <c r="E325" s="44"/>
      <c r="F325" s="44"/>
      <c r="G325" s="44"/>
      <c r="H325" s="44"/>
      <c r="I325" s="44"/>
      <c r="J325" s="44"/>
      <c r="K325" s="44"/>
      <c r="L325" s="44"/>
      <c r="M325" s="44"/>
      <c r="N325" s="44"/>
      <c r="O325" s="44"/>
      <c r="P325" s="44"/>
      <c r="Q325" s="44"/>
      <c r="R325" s="44"/>
      <c r="S325" s="44"/>
      <c r="T325" s="44"/>
      <c r="U325" s="44"/>
      <c r="V325" s="44"/>
    </row>
    <row r="326" spans="1:22" ht="19.5" customHeight="1" x14ac:dyDescent="0.2">
      <c r="A326" s="44"/>
      <c r="B326" s="44"/>
      <c r="C326" s="2"/>
      <c r="D326" s="22"/>
      <c r="E326" s="44"/>
      <c r="F326" s="44"/>
      <c r="G326" s="44"/>
      <c r="H326" s="44"/>
      <c r="I326" s="44"/>
      <c r="J326" s="44"/>
      <c r="K326" s="44"/>
      <c r="L326" s="44"/>
      <c r="M326" s="44"/>
      <c r="N326" s="44"/>
      <c r="O326" s="44"/>
      <c r="P326" s="44"/>
      <c r="Q326" s="44"/>
      <c r="R326" s="44"/>
      <c r="S326" s="44"/>
      <c r="T326" s="44"/>
      <c r="U326" s="44"/>
      <c r="V326" s="44"/>
    </row>
    <row r="327" spans="1:22" ht="19.5" customHeight="1" x14ac:dyDescent="0.2">
      <c r="A327" s="44"/>
      <c r="B327" s="44"/>
      <c r="C327" s="2"/>
      <c r="D327" s="22"/>
      <c r="E327" s="44"/>
      <c r="F327" s="44"/>
      <c r="G327" s="44"/>
      <c r="H327" s="44"/>
      <c r="I327" s="44"/>
      <c r="J327" s="44"/>
      <c r="K327" s="44"/>
      <c r="L327" s="44"/>
      <c r="M327" s="44"/>
      <c r="N327" s="44"/>
      <c r="O327" s="44"/>
      <c r="P327" s="44"/>
      <c r="Q327" s="44"/>
      <c r="R327" s="44"/>
      <c r="S327" s="44"/>
      <c r="T327" s="44"/>
      <c r="U327" s="44"/>
      <c r="V327" s="44"/>
    </row>
    <row r="328" spans="1:22" ht="19.5" customHeight="1" x14ac:dyDescent="0.2">
      <c r="A328" s="44"/>
      <c r="B328" s="44"/>
      <c r="C328" s="2"/>
      <c r="D328" s="22"/>
      <c r="E328" s="44"/>
      <c r="F328" s="44"/>
      <c r="G328" s="44"/>
      <c r="H328" s="44"/>
      <c r="I328" s="44"/>
      <c r="J328" s="44"/>
      <c r="K328" s="44"/>
      <c r="L328" s="44"/>
      <c r="M328" s="44"/>
      <c r="N328" s="44"/>
      <c r="O328" s="44"/>
      <c r="P328" s="44"/>
      <c r="Q328" s="44"/>
      <c r="R328" s="44"/>
      <c r="S328" s="44"/>
      <c r="T328" s="44"/>
      <c r="U328" s="44"/>
      <c r="V328" s="44"/>
    </row>
    <row r="329" spans="1:22" ht="19.5" customHeight="1" x14ac:dyDescent="0.2">
      <c r="A329" s="44"/>
      <c r="B329" s="44"/>
      <c r="C329" s="2"/>
      <c r="D329" s="22"/>
      <c r="E329" s="44"/>
      <c r="F329" s="44"/>
      <c r="G329" s="44"/>
      <c r="H329" s="44"/>
      <c r="I329" s="44"/>
      <c r="J329" s="44"/>
      <c r="K329" s="44"/>
      <c r="L329" s="44"/>
      <c r="M329" s="44"/>
      <c r="N329" s="44"/>
      <c r="O329" s="44"/>
      <c r="P329" s="44"/>
      <c r="Q329" s="44"/>
      <c r="R329" s="44"/>
      <c r="S329" s="44"/>
      <c r="T329" s="44"/>
      <c r="U329" s="44"/>
      <c r="V329" s="44"/>
    </row>
    <row r="330" spans="1:22" ht="19.5" customHeight="1" x14ac:dyDescent="0.2">
      <c r="A330" s="44"/>
      <c r="B330" s="44"/>
      <c r="C330" s="2"/>
      <c r="D330" s="22"/>
      <c r="E330" s="44"/>
      <c r="F330" s="44"/>
      <c r="G330" s="44"/>
      <c r="H330" s="44"/>
      <c r="I330" s="44"/>
      <c r="J330" s="44"/>
      <c r="K330" s="44"/>
      <c r="L330" s="44"/>
      <c r="M330" s="44"/>
      <c r="N330" s="44"/>
      <c r="O330" s="44"/>
      <c r="P330" s="44"/>
      <c r="Q330" s="44"/>
      <c r="R330" s="44"/>
      <c r="S330" s="44"/>
      <c r="T330" s="44"/>
      <c r="U330" s="44"/>
      <c r="V330" s="44"/>
    </row>
    <row r="331" spans="1:22" ht="19.5" customHeight="1" x14ac:dyDescent="0.2">
      <c r="A331" s="44"/>
      <c r="B331" s="44"/>
      <c r="C331" s="2"/>
      <c r="D331" s="22"/>
      <c r="E331" s="44"/>
      <c r="F331" s="44"/>
      <c r="G331" s="44"/>
      <c r="H331" s="44"/>
      <c r="I331" s="44"/>
      <c r="J331" s="44"/>
      <c r="K331" s="44"/>
      <c r="L331" s="44"/>
      <c r="M331" s="44"/>
      <c r="N331" s="44"/>
      <c r="O331" s="44"/>
      <c r="P331" s="44"/>
      <c r="Q331" s="44"/>
      <c r="R331" s="44"/>
      <c r="S331" s="44"/>
      <c r="T331" s="44"/>
      <c r="U331" s="44"/>
      <c r="V331" s="44"/>
    </row>
    <row r="332" spans="1:22" ht="19.5" customHeight="1" x14ac:dyDescent="0.2">
      <c r="A332" s="44"/>
      <c r="B332" s="44"/>
      <c r="C332" s="2"/>
      <c r="D332" s="22"/>
      <c r="E332" s="44"/>
      <c r="F332" s="44"/>
      <c r="G332" s="44"/>
      <c r="H332" s="44"/>
      <c r="I332" s="44"/>
      <c r="J332" s="44"/>
      <c r="K332" s="44"/>
      <c r="L332" s="44"/>
      <c r="M332" s="44"/>
      <c r="N332" s="44"/>
      <c r="O332" s="44"/>
      <c r="P332" s="44"/>
      <c r="Q332" s="44"/>
      <c r="R332" s="44"/>
      <c r="S332" s="44"/>
      <c r="T332" s="44"/>
      <c r="U332" s="44"/>
      <c r="V332" s="44"/>
    </row>
    <row r="333" spans="1:22" ht="19.5" customHeight="1" x14ac:dyDescent="0.2">
      <c r="A333" s="44"/>
      <c r="B333" s="44"/>
      <c r="C333" s="2"/>
      <c r="D333" s="22"/>
      <c r="E333" s="44"/>
      <c r="F333" s="44"/>
      <c r="G333" s="44"/>
      <c r="H333" s="44"/>
      <c r="I333" s="44"/>
      <c r="J333" s="44"/>
      <c r="K333" s="44"/>
      <c r="L333" s="44"/>
      <c r="M333" s="44"/>
      <c r="N333" s="44"/>
      <c r="O333" s="44"/>
      <c r="P333" s="44"/>
      <c r="Q333" s="44"/>
      <c r="R333" s="44"/>
      <c r="S333" s="44"/>
      <c r="T333" s="44"/>
      <c r="U333" s="44"/>
      <c r="V333" s="44"/>
    </row>
    <row r="334" spans="1:22" ht="19.5" customHeight="1" x14ac:dyDescent="0.2">
      <c r="A334" s="44"/>
      <c r="B334" s="44"/>
      <c r="C334" s="2"/>
      <c r="D334" s="22"/>
      <c r="E334" s="44"/>
      <c r="F334" s="44"/>
      <c r="G334" s="44"/>
      <c r="H334" s="44"/>
      <c r="I334" s="44"/>
      <c r="J334" s="44"/>
      <c r="K334" s="44"/>
      <c r="L334" s="44"/>
      <c r="M334" s="44"/>
      <c r="N334" s="44"/>
      <c r="O334" s="44"/>
      <c r="P334" s="44"/>
      <c r="Q334" s="44"/>
      <c r="R334" s="44"/>
      <c r="S334" s="44"/>
      <c r="T334" s="44"/>
      <c r="U334" s="44"/>
      <c r="V334" s="44"/>
    </row>
    <row r="335" spans="1:22" ht="19.5" customHeight="1" x14ac:dyDescent="0.2">
      <c r="A335" s="44"/>
      <c r="B335" s="44"/>
      <c r="C335" s="2"/>
      <c r="D335" s="22"/>
      <c r="E335" s="44"/>
      <c r="F335" s="44"/>
      <c r="G335" s="44"/>
      <c r="H335" s="44"/>
      <c r="I335" s="44"/>
      <c r="J335" s="44"/>
      <c r="K335" s="44"/>
      <c r="L335" s="44"/>
      <c r="M335" s="44"/>
      <c r="N335" s="44"/>
      <c r="O335" s="44"/>
      <c r="P335" s="44"/>
      <c r="Q335" s="44"/>
      <c r="R335" s="44"/>
      <c r="S335" s="44"/>
      <c r="T335" s="44"/>
      <c r="U335" s="44"/>
      <c r="V335" s="44"/>
    </row>
    <row r="336" spans="1:22" ht="19.5" customHeight="1" x14ac:dyDescent="0.2">
      <c r="A336" s="44"/>
      <c r="B336" s="44"/>
      <c r="C336" s="2"/>
      <c r="D336" s="22"/>
      <c r="E336" s="44"/>
      <c r="F336" s="44"/>
      <c r="G336" s="44"/>
      <c r="H336" s="44"/>
      <c r="I336" s="44"/>
      <c r="J336" s="44"/>
      <c r="K336" s="44"/>
      <c r="L336" s="44"/>
      <c r="M336" s="44"/>
      <c r="N336" s="44"/>
      <c r="O336" s="44"/>
      <c r="P336" s="44"/>
      <c r="Q336" s="44"/>
      <c r="R336" s="44"/>
      <c r="S336" s="44"/>
      <c r="T336" s="44"/>
      <c r="U336" s="44"/>
      <c r="V336" s="44"/>
    </row>
    <row r="337" spans="1:22" ht="19.5" customHeight="1" x14ac:dyDescent="0.2">
      <c r="A337" s="44"/>
      <c r="B337" s="44"/>
      <c r="C337" s="2"/>
      <c r="D337" s="22"/>
      <c r="E337" s="44"/>
      <c r="F337" s="44"/>
      <c r="G337" s="44"/>
      <c r="H337" s="44"/>
      <c r="I337" s="44"/>
      <c r="J337" s="44"/>
      <c r="K337" s="44"/>
      <c r="L337" s="44"/>
      <c r="M337" s="44"/>
      <c r="N337" s="44"/>
      <c r="O337" s="44"/>
      <c r="P337" s="44"/>
      <c r="Q337" s="44"/>
      <c r="R337" s="44"/>
      <c r="S337" s="44"/>
      <c r="T337" s="44"/>
      <c r="U337" s="44"/>
      <c r="V337" s="44"/>
    </row>
    <row r="338" spans="1:22" ht="19.5" customHeight="1" x14ac:dyDescent="0.2">
      <c r="A338" s="44"/>
      <c r="B338" s="44"/>
      <c r="C338" s="2"/>
      <c r="D338" s="22"/>
      <c r="E338" s="44"/>
      <c r="F338" s="44"/>
      <c r="G338" s="44"/>
      <c r="H338" s="44"/>
      <c r="I338" s="44"/>
      <c r="J338" s="44"/>
      <c r="K338" s="44"/>
      <c r="L338" s="44"/>
      <c r="M338" s="44"/>
      <c r="N338" s="44"/>
      <c r="O338" s="44"/>
      <c r="P338" s="44"/>
      <c r="Q338" s="44"/>
      <c r="R338" s="44"/>
      <c r="S338" s="44"/>
      <c r="T338" s="44"/>
      <c r="U338" s="44"/>
      <c r="V338" s="44"/>
    </row>
    <row r="339" spans="1:22" ht="19.5" customHeight="1" x14ac:dyDescent="0.2">
      <c r="A339" s="44"/>
      <c r="B339" s="44"/>
      <c r="C339" s="2"/>
      <c r="D339" s="22"/>
      <c r="E339" s="44"/>
      <c r="F339" s="44"/>
      <c r="G339" s="44"/>
      <c r="H339" s="44"/>
      <c r="I339" s="44"/>
      <c r="J339" s="44"/>
      <c r="K339" s="44"/>
      <c r="L339" s="44"/>
      <c r="M339" s="44"/>
      <c r="N339" s="44"/>
      <c r="O339" s="44"/>
      <c r="P339" s="44"/>
      <c r="Q339" s="44"/>
      <c r="R339" s="44"/>
      <c r="S339" s="44"/>
      <c r="T339" s="44"/>
      <c r="U339" s="44"/>
      <c r="V339" s="44"/>
    </row>
    <row r="340" spans="1:22" ht="19.5" customHeight="1" x14ac:dyDescent="0.2">
      <c r="A340" s="44"/>
      <c r="B340" s="44"/>
      <c r="C340" s="2"/>
      <c r="D340" s="22"/>
      <c r="E340" s="44"/>
      <c r="F340" s="44"/>
      <c r="G340" s="44"/>
      <c r="H340" s="44"/>
      <c r="I340" s="44"/>
      <c r="J340" s="44"/>
      <c r="K340" s="44"/>
      <c r="L340" s="44"/>
      <c r="M340" s="44"/>
      <c r="N340" s="44"/>
      <c r="O340" s="44"/>
      <c r="P340" s="44"/>
      <c r="Q340" s="44"/>
      <c r="R340" s="44"/>
      <c r="S340" s="44"/>
      <c r="T340" s="44"/>
      <c r="U340" s="44"/>
      <c r="V340" s="44"/>
    </row>
    <row r="341" spans="1:22" ht="19.5" customHeight="1" x14ac:dyDescent="0.2">
      <c r="A341" s="44"/>
      <c r="B341" s="44"/>
      <c r="C341" s="2"/>
      <c r="D341" s="22"/>
      <c r="E341" s="44"/>
      <c r="F341" s="44"/>
      <c r="G341" s="44"/>
      <c r="H341" s="44"/>
      <c r="I341" s="44"/>
      <c r="J341" s="44"/>
      <c r="K341" s="44"/>
      <c r="L341" s="44"/>
      <c r="M341" s="44"/>
      <c r="N341" s="44"/>
      <c r="O341" s="44"/>
      <c r="P341" s="44"/>
      <c r="Q341" s="44"/>
      <c r="R341" s="44"/>
      <c r="S341" s="44"/>
      <c r="T341" s="44"/>
      <c r="U341" s="44"/>
      <c r="V341" s="44"/>
    </row>
    <row r="342" spans="1:22" ht="19.5" customHeight="1" x14ac:dyDescent="0.2">
      <c r="A342" s="44"/>
      <c r="B342" s="44"/>
      <c r="C342" s="2"/>
      <c r="D342" s="22"/>
      <c r="E342" s="44"/>
      <c r="F342" s="44"/>
      <c r="G342" s="44"/>
      <c r="H342" s="44"/>
      <c r="I342" s="44"/>
      <c r="J342" s="44"/>
      <c r="K342" s="44"/>
      <c r="L342" s="44"/>
      <c r="M342" s="44"/>
      <c r="N342" s="44"/>
      <c r="O342" s="44"/>
      <c r="P342" s="44"/>
      <c r="Q342" s="44"/>
      <c r="R342" s="44"/>
      <c r="S342" s="44"/>
      <c r="T342" s="44"/>
      <c r="U342" s="44"/>
      <c r="V342" s="44"/>
    </row>
    <row r="343" spans="1:22" ht="19.5" customHeight="1" x14ac:dyDescent="0.2">
      <c r="A343" s="44"/>
      <c r="B343" s="44"/>
      <c r="C343" s="2"/>
      <c r="D343" s="22"/>
      <c r="E343" s="44"/>
      <c r="F343" s="44"/>
      <c r="G343" s="44"/>
      <c r="H343" s="44"/>
      <c r="I343" s="44"/>
      <c r="J343" s="44"/>
      <c r="K343" s="44"/>
      <c r="L343" s="44"/>
      <c r="M343" s="44"/>
      <c r="N343" s="44"/>
      <c r="O343" s="44"/>
      <c r="P343" s="44"/>
      <c r="Q343" s="44"/>
      <c r="R343" s="44"/>
      <c r="S343" s="44"/>
      <c r="T343" s="44"/>
      <c r="U343" s="44"/>
      <c r="V343" s="44"/>
    </row>
    <row r="344" spans="1:22" ht="19.5" customHeight="1" x14ac:dyDescent="0.2">
      <c r="A344" s="44"/>
      <c r="B344" s="44"/>
      <c r="C344" s="2"/>
      <c r="D344" s="22"/>
      <c r="E344" s="44"/>
      <c r="F344" s="44"/>
      <c r="G344" s="44"/>
      <c r="H344" s="44"/>
      <c r="I344" s="44"/>
      <c r="J344" s="44"/>
      <c r="K344" s="44"/>
      <c r="L344" s="44"/>
      <c r="M344" s="44"/>
      <c r="N344" s="44"/>
      <c r="O344" s="44"/>
      <c r="P344" s="44"/>
      <c r="Q344" s="44"/>
      <c r="R344" s="44"/>
      <c r="S344" s="44"/>
      <c r="T344" s="44"/>
      <c r="U344" s="44"/>
      <c r="V344" s="44"/>
    </row>
    <row r="345" spans="1:22" ht="19.5" customHeight="1" x14ac:dyDescent="0.2">
      <c r="A345" s="44"/>
      <c r="B345" s="44"/>
      <c r="C345" s="2"/>
      <c r="D345" s="22"/>
      <c r="E345" s="44"/>
      <c r="F345" s="44"/>
      <c r="G345" s="44"/>
      <c r="H345" s="44"/>
      <c r="I345" s="44"/>
      <c r="J345" s="44"/>
      <c r="K345" s="44"/>
      <c r="L345" s="44"/>
      <c r="M345" s="44"/>
      <c r="N345" s="44"/>
      <c r="O345" s="44"/>
      <c r="P345" s="44"/>
      <c r="Q345" s="44"/>
      <c r="R345" s="44"/>
      <c r="S345" s="44"/>
      <c r="T345" s="44"/>
      <c r="U345" s="44"/>
      <c r="V345" s="44"/>
    </row>
    <row r="346" spans="1:22" ht="19.5" customHeight="1" x14ac:dyDescent="0.2">
      <c r="A346" s="44"/>
      <c r="B346" s="44"/>
      <c r="C346" s="2"/>
      <c r="D346" s="22"/>
      <c r="E346" s="44"/>
      <c r="F346" s="44"/>
      <c r="G346" s="44"/>
      <c r="H346" s="44"/>
      <c r="I346" s="44"/>
      <c r="J346" s="44"/>
      <c r="K346" s="44"/>
      <c r="L346" s="44"/>
      <c r="M346" s="44"/>
      <c r="N346" s="44"/>
      <c r="O346" s="44"/>
      <c r="P346" s="44"/>
      <c r="Q346" s="44"/>
      <c r="R346" s="44"/>
      <c r="S346" s="44"/>
      <c r="T346" s="44"/>
      <c r="U346" s="44"/>
      <c r="V346" s="44"/>
    </row>
    <row r="347" spans="1:22" ht="19.5" customHeight="1" x14ac:dyDescent="0.2">
      <c r="A347" s="44"/>
      <c r="B347" s="44"/>
      <c r="C347" s="2"/>
      <c r="D347" s="22"/>
      <c r="E347" s="44"/>
      <c r="F347" s="44"/>
      <c r="G347" s="44"/>
      <c r="H347" s="44"/>
      <c r="I347" s="44"/>
      <c r="J347" s="44"/>
      <c r="K347" s="44"/>
      <c r="L347" s="44"/>
      <c r="M347" s="44"/>
      <c r="N347" s="44"/>
      <c r="O347" s="44"/>
      <c r="P347" s="44"/>
      <c r="Q347" s="44"/>
      <c r="R347" s="44"/>
      <c r="S347" s="44"/>
      <c r="T347" s="44"/>
      <c r="U347" s="44"/>
      <c r="V347" s="44"/>
    </row>
    <row r="348" spans="1:22" ht="19.5" customHeight="1" x14ac:dyDescent="0.2">
      <c r="A348" s="44"/>
      <c r="B348" s="44"/>
      <c r="C348" s="2"/>
      <c r="D348" s="22"/>
      <c r="E348" s="44"/>
      <c r="F348" s="44"/>
      <c r="G348" s="44"/>
      <c r="H348" s="44"/>
      <c r="I348" s="44"/>
      <c r="J348" s="44"/>
      <c r="K348" s="44"/>
      <c r="L348" s="44"/>
      <c r="M348" s="44"/>
      <c r="N348" s="44"/>
      <c r="O348" s="44"/>
      <c r="P348" s="44"/>
      <c r="Q348" s="44"/>
      <c r="R348" s="44"/>
      <c r="S348" s="44"/>
      <c r="T348" s="44"/>
      <c r="U348" s="44"/>
      <c r="V348" s="44"/>
    </row>
    <row r="349" spans="1:22" ht="19.5" customHeight="1" x14ac:dyDescent="0.2">
      <c r="A349" s="44"/>
      <c r="B349" s="44"/>
      <c r="C349" s="2"/>
      <c r="D349" s="22"/>
      <c r="E349" s="44"/>
      <c r="F349" s="44"/>
      <c r="G349" s="44"/>
      <c r="H349" s="44"/>
      <c r="I349" s="44"/>
      <c r="J349" s="44"/>
      <c r="K349" s="44"/>
      <c r="L349" s="44"/>
      <c r="M349" s="44"/>
      <c r="N349" s="44"/>
      <c r="O349" s="44"/>
      <c r="P349" s="44"/>
      <c r="Q349" s="44"/>
      <c r="R349" s="44"/>
      <c r="S349" s="44"/>
      <c r="T349" s="44"/>
      <c r="U349" s="44"/>
      <c r="V349" s="44"/>
    </row>
    <row r="350" spans="1:22" ht="19.5" customHeight="1" x14ac:dyDescent="0.2">
      <c r="A350" s="44"/>
      <c r="B350" s="44"/>
      <c r="C350" s="2"/>
      <c r="D350" s="22"/>
      <c r="E350" s="44"/>
      <c r="F350" s="44"/>
      <c r="G350" s="44"/>
      <c r="H350" s="44"/>
      <c r="I350" s="44"/>
      <c r="J350" s="44"/>
      <c r="K350" s="44"/>
      <c r="L350" s="44"/>
      <c r="M350" s="44"/>
      <c r="N350" s="44"/>
      <c r="O350" s="44"/>
      <c r="P350" s="44"/>
      <c r="Q350" s="44"/>
      <c r="R350" s="44"/>
      <c r="S350" s="44"/>
      <c r="T350" s="44"/>
      <c r="U350" s="44"/>
      <c r="V350" s="44"/>
    </row>
    <row r="351" spans="1:22" ht="19.5" customHeight="1" x14ac:dyDescent="0.2">
      <c r="A351" s="44"/>
      <c r="B351" s="44"/>
      <c r="C351" s="2"/>
      <c r="D351" s="22"/>
      <c r="E351" s="44"/>
      <c r="F351" s="44"/>
      <c r="G351" s="44"/>
      <c r="H351" s="44"/>
      <c r="I351" s="44"/>
      <c r="J351" s="44"/>
      <c r="K351" s="44"/>
      <c r="L351" s="44"/>
      <c r="M351" s="44"/>
      <c r="N351" s="44"/>
      <c r="O351" s="44"/>
      <c r="P351" s="44"/>
      <c r="Q351" s="44"/>
      <c r="R351" s="44"/>
      <c r="S351" s="44"/>
      <c r="T351" s="44"/>
      <c r="U351" s="44"/>
      <c r="V351" s="44"/>
    </row>
    <row r="352" spans="1:22" ht="19.5" customHeight="1" x14ac:dyDescent="0.2">
      <c r="A352" s="44"/>
      <c r="B352" s="44"/>
      <c r="C352" s="2"/>
      <c r="D352" s="22"/>
      <c r="E352" s="44"/>
      <c r="F352" s="44"/>
      <c r="G352" s="44"/>
      <c r="H352" s="44"/>
      <c r="I352" s="44"/>
      <c r="J352" s="44"/>
      <c r="K352" s="44"/>
      <c r="L352" s="44"/>
      <c r="M352" s="44"/>
      <c r="N352" s="44"/>
      <c r="O352" s="44"/>
      <c r="P352" s="44"/>
      <c r="Q352" s="44"/>
      <c r="R352" s="44"/>
      <c r="S352" s="44"/>
      <c r="T352" s="44"/>
      <c r="U352" s="44"/>
      <c r="V352" s="44"/>
    </row>
    <row r="353" spans="1:22" ht="19.5" customHeight="1" x14ac:dyDescent="0.2">
      <c r="A353" s="44"/>
      <c r="B353" s="44"/>
      <c r="C353" s="2"/>
      <c r="D353" s="22"/>
      <c r="E353" s="44"/>
      <c r="F353" s="44"/>
      <c r="G353" s="44"/>
      <c r="H353" s="44"/>
      <c r="I353" s="44"/>
      <c r="J353" s="44"/>
      <c r="K353" s="44"/>
      <c r="L353" s="44"/>
      <c r="M353" s="44"/>
      <c r="N353" s="44"/>
      <c r="O353" s="44"/>
      <c r="P353" s="44"/>
      <c r="Q353" s="44"/>
      <c r="R353" s="44"/>
      <c r="S353" s="44"/>
      <c r="T353" s="44"/>
      <c r="U353" s="44"/>
      <c r="V353" s="44"/>
    </row>
    <row r="354" spans="1:22" ht="19.5" customHeight="1" x14ac:dyDescent="0.2">
      <c r="A354" s="44"/>
      <c r="B354" s="44"/>
      <c r="C354" s="2"/>
      <c r="D354" s="22"/>
      <c r="E354" s="44"/>
      <c r="F354" s="44"/>
      <c r="G354" s="44"/>
      <c r="H354" s="44"/>
      <c r="I354" s="44"/>
      <c r="J354" s="44"/>
      <c r="K354" s="44"/>
      <c r="L354" s="44"/>
      <c r="M354" s="44"/>
      <c r="N354" s="44"/>
      <c r="O354" s="44"/>
      <c r="P354" s="44"/>
      <c r="Q354" s="44"/>
      <c r="R354" s="44"/>
      <c r="S354" s="44"/>
      <c r="T354" s="44"/>
      <c r="U354" s="44"/>
      <c r="V354" s="44"/>
    </row>
    <row r="355" spans="1:22" ht="19.5" customHeight="1" x14ac:dyDescent="0.2">
      <c r="A355" s="44"/>
      <c r="B355" s="44"/>
      <c r="C355" s="2"/>
      <c r="D355" s="22"/>
      <c r="E355" s="44"/>
      <c r="F355" s="44"/>
      <c r="G355" s="44"/>
      <c r="H355" s="44"/>
      <c r="I355" s="44"/>
      <c r="J355" s="44"/>
      <c r="K355" s="44"/>
      <c r="L355" s="44"/>
      <c r="M355" s="44"/>
      <c r="N355" s="44"/>
      <c r="O355" s="44"/>
      <c r="P355" s="44"/>
      <c r="Q355" s="44"/>
      <c r="R355" s="44"/>
      <c r="S355" s="44"/>
      <c r="T355" s="44"/>
      <c r="U355" s="44"/>
      <c r="V355" s="44"/>
    </row>
    <row r="356" spans="1:22" ht="19.5" customHeight="1" x14ac:dyDescent="0.2">
      <c r="A356" s="44"/>
      <c r="B356" s="44"/>
      <c r="C356" s="2"/>
      <c r="D356" s="22"/>
      <c r="E356" s="44"/>
      <c r="F356" s="44"/>
      <c r="G356" s="44"/>
      <c r="H356" s="44"/>
      <c r="I356" s="44"/>
      <c r="J356" s="44"/>
      <c r="K356" s="44"/>
      <c r="L356" s="44"/>
      <c r="M356" s="44"/>
      <c r="N356" s="44"/>
      <c r="O356" s="44"/>
      <c r="P356" s="44"/>
      <c r="Q356" s="44"/>
      <c r="R356" s="44"/>
      <c r="S356" s="44"/>
      <c r="T356" s="44"/>
      <c r="U356" s="44"/>
      <c r="V356" s="44"/>
    </row>
    <row r="357" spans="1:22" ht="19.5" customHeight="1" x14ac:dyDescent="0.2">
      <c r="A357" s="44"/>
      <c r="B357" s="44"/>
      <c r="C357" s="2"/>
      <c r="D357" s="22"/>
      <c r="E357" s="44"/>
      <c r="F357" s="44"/>
      <c r="G357" s="44"/>
      <c r="H357" s="44"/>
      <c r="I357" s="44"/>
      <c r="J357" s="44"/>
      <c r="K357" s="44"/>
      <c r="L357" s="44"/>
      <c r="M357" s="44"/>
      <c r="N357" s="44"/>
      <c r="O357" s="44"/>
      <c r="P357" s="44"/>
      <c r="Q357" s="44"/>
      <c r="R357" s="44"/>
      <c r="S357" s="44"/>
      <c r="T357" s="44"/>
      <c r="U357" s="44"/>
      <c r="V357" s="44"/>
    </row>
    <row r="358" spans="1:22" ht="19.5" customHeight="1" x14ac:dyDescent="0.2">
      <c r="A358" s="44"/>
      <c r="B358" s="44"/>
      <c r="C358" s="2"/>
      <c r="D358" s="22"/>
      <c r="E358" s="44"/>
      <c r="F358" s="44"/>
      <c r="G358" s="44"/>
      <c r="H358" s="44"/>
      <c r="I358" s="44"/>
      <c r="J358" s="44"/>
      <c r="K358" s="44"/>
      <c r="L358" s="44"/>
      <c r="M358" s="44"/>
      <c r="N358" s="44"/>
      <c r="O358" s="44"/>
      <c r="P358" s="44"/>
      <c r="Q358" s="44"/>
      <c r="R358" s="44"/>
      <c r="S358" s="44"/>
      <c r="T358" s="44"/>
      <c r="U358" s="44"/>
      <c r="V358" s="44"/>
    </row>
    <row r="359" spans="1:22" ht="19.5" customHeight="1" x14ac:dyDescent="0.2">
      <c r="A359" s="44"/>
      <c r="B359" s="44"/>
      <c r="C359" s="2"/>
      <c r="D359" s="22"/>
      <c r="E359" s="44"/>
      <c r="F359" s="44"/>
      <c r="G359" s="44"/>
      <c r="H359" s="44"/>
      <c r="I359" s="44"/>
      <c r="J359" s="44"/>
      <c r="K359" s="44"/>
      <c r="L359" s="44"/>
      <c r="M359" s="44"/>
      <c r="N359" s="44"/>
      <c r="O359" s="44"/>
      <c r="P359" s="44"/>
      <c r="Q359" s="44"/>
      <c r="R359" s="44"/>
      <c r="S359" s="44"/>
      <c r="T359" s="44"/>
      <c r="U359" s="44"/>
      <c r="V359" s="44"/>
    </row>
    <row r="360" spans="1:22" ht="19.5" customHeight="1" x14ac:dyDescent="0.2">
      <c r="A360" s="44"/>
      <c r="B360" s="44"/>
      <c r="C360" s="2"/>
      <c r="D360" s="22"/>
      <c r="E360" s="44"/>
      <c r="F360" s="44"/>
      <c r="G360" s="44"/>
      <c r="H360" s="44"/>
      <c r="I360" s="44"/>
      <c r="J360" s="44"/>
      <c r="K360" s="44"/>
      <c r="L360" s="44"/>
      <c r="M360" s="44"/>
      <c r="N360" s="44"/>
      <c r="O360" s="44"/>
      <c r="P360" s="44"/>
      <c r="Q360" s="44"/>
      <c r="R360" s="44"/>
      <c r="S360" s="44"/>
      <c r="T360" s="44"/>
      <c r="U360" s="44"/>
      <c r="V360" s="44"/>
    </row>
    <row r="361" spans="1:22" ht="19.5" customHeight="1" x14ac:dyDescent="0.2">
      <c r="A361" s="44"/>
      <c r="B361" s="44"/>
      <c r="C361" s="2"/>
      <c r="D361" s="22"/>
      <c r="E361" s="44"/>
      <c r="F361" s="44"/>
      <c r="G361" s="44"/>
      <c r="H361" s="44"/>
      <c r="I361" s="44"/>
      <c r="J361" s="44"/>
      <c r="K361" s="44"/>
      <c r="L361" s="44"/>
      <c r="M361" s="44"/>
      <c r="N361" s="44"/>
      <c r="O361" s="44"/>
      <c r="P361" s="44"/>
      <c r="Q361" s="44"/>
      <c r="R361" s="44"/>
      <c r="S361" s="44"/>
      <c r="T361" s="44"/>
      <c r="U361" s="44"/>
      <c r="V361" s="44"/>
    </row>
    <row r="362" spans="1:22" ht="19.5" customHeight="1" x14ac:dyDescent="0.2">
      <c r="A362" s="44"/>
      <c r="B362" s="44"/>
      <c r="C362" s="2"/>
      <c r="D362" s="22"/>
      <c r="E362" s="44"/>
      <c r="F362" s="44"/>
      <c r="G362" s="44"/>
      <c r="H362" s="44"/>
      <c r="I362" s="44"/>
      <c r="J362" s="44"/>
      <c r="K362" s="44"/>
      <c r="L362" s="44"/>
      <c r="M362" s="44"/>
      <c r="N362" s="44"/>
      <c r="O362" s="44"/>
      <c r="P362" s="44"/>
      <c r="Q362" s="44"/>
      <c r="R362" s="44"/>
      <c r="S362" s="44"/>
      <c r="T362" s="44"/>
      <c r="U362" s="44"/>
      <c r="V362" s="44"/>
    </row>
    <row r="363" spans="1:22" ht="19.5" customHeight="1" x14ac:dyDescent="0.2">
      <c r="A363" s="44"/>
      <c r="B363" s="44"/>
      <c r="C363" s="2"/>
      <c r="D363" s="22"/>
      <c r="E363" s="44"/>
      <c r="F363" s="44"/>
      <c r="G363" s="44"/>
      <c r="H363" s="44"/>
      <c r="I363" s="44"/>
      <c r="J363" s="44"/>
      <c r="K363" s="44"/>
      <c r="L363" s="44"/>
      <c r="M363" s="44"/>
      <c r="N363" s="44"/>
      <c r="O363" s="44"/>
      <c r="P363" s="44"/>
      <c r="Q363" s="44"/>
      <c r="R363" s="44"/>
      <c r="S363" s="44"/>
      <c r="T363" s="44"/>
      <c r="U363" s="44"/>
      <c r="V363" s="44"/>
    </row>
    <row r="364" spans="1:22" ht="19.5" customHeight="1" x14ac:dyDescent="0.2">
      <c r="A364" s="44"/>
      <c r="B364" s="44"/>
      <c r="C364" s="2"/>
      <c r="D364" s="22"/>
      <c r="E364" s="44"/>
      <c r="F364" s="44"/>
      <c r="G364" s="44"/>
      <c r="H364" s="44"/>
      <c r="I364" s="44"/>
      <c r="J364" s="44"/>
      <c r="K364" s="44"/>
      <c r="L364" s="44"/>
      <c r="M364" s="44"/>
      <c r="N364" s="44"/>
      <c r="O364" s="44"/>
      <c r="P364" s="44"/>
      <c r="Q364" s="44"/>
      <c r="R364" s="44"/>
      <c r="S364" s="44"/>
      <c r="T364" s="44"/>
      <c r="U364" s="44"/>
      <c r="V364" s="44"/>
    </row>
    <row r="365" spans="1:22" ht="19.5" customHeight="1" x14ac:dyDescent="0.2">
      <c r="A365" s="44"/>
      <c r="B365" s="44"/>
      <c r="C365" s="2"/>
      <c r="D365" s="22"/>
      <c r="E365" s="44"/>
      <c r="F365" s="44"/>
      <c r="G365" s="44"/>
      <c r="H365" s="44"/>
      <c r="I365" s="44"/>
      <c r="J365" s="44"/>
      <c r="K365" s="44"/>
      <c r="L365" s="44"/>
      <c r="M365" s="44"/>
      <c r="N365" s="44"/>
      <c r="O365" s="44"/>
      <c r="P365" s="44"/>
      <c r="Q365" s="44"/>
      <c r="R365" s="44"/>
      <c r="S365" s="44"/>
      <c r="T365" s="44"/>
      <c r="U365" s="44"/>
      <c r="V365" s="44"/>
    </row>
    <row r="366" spans="1:22" ht="19.5" customHeight="1" x14ac:dyDescent="0.2">
      <c r="A366" s="44"/>
      <c r="B366" s="44"/>
      <c r="C366" s="2"/>
      <c r="D366" s="22"/>
      <c r="E366" s="44"/>
      <c r="F366" s="44"/>
      <c r="G366" s="44"/>
      <c r="H366" s="44"/>
      <c r="I366" s="44"/>
      <c r="J366" s="44"/>
      <c r="K366" s="44"/>
      <c r="L366" s="44"/>
      <c r="M366" s="44"/>
      <c r="N366" s="44"/>
      <c r="O366" s="44"/>
      <c r="P366" s="44"/>
      <c r="Q366" s="44"/>
      <c r="R366" s="44"/>
      <c r="S366" s="44"/>
      <c r="T366" s="44"/>
      <c r="U366" s="44"/>
      <c r="V366" s="44"/>
    </row>
    <row r="367" spans="1:22" ht="19.5" customHeight="1" x14ac:dyDescent="0.2">
      <c r="A367" s="44"/>
      <c r="B367" s="44"/>
      <c r="C367" s="2"/>
      <c r="D367" s="22"/>
      <c r="E367" s="44"/>
      <c r="F367" s="44"/>
      <c r="G367" s="44"/>
      <c r="H367" s="44"/>
      <c r="I367" s="44"/>
      <c r="J367" s="44"/>
      <c r="K367" s="44"/>
      <c r="L367" s="44"/>
      <c r="M367" s="44"/>
      <c r="N367" s="44"/>
      <c r="O367" s="44"/>
      <c r="P367" s="44"/>
      <c r="Q367" s="44"/>
      <c r="R367" s="44"/>
      <c r="S367" s="44"/>
      <c r="T367" s="44"/>
      <c r="U367" s="44"/>
      <c r="V367" s="44"/>
    </row>
    <row r="368" spans="1:22" ht="19.5" customHeight="1" x14ac:dyDescent="0.2">
      <c r="A368" s="44"/>
      <c r="B368" s="44"/>
      <c r="C368" s="2"/>
      <c r="D368" s="22"/>
      <c r="E368" s="44"/>
      <c r="F368" s="44"/>
      <c r="G368" s="44"/>
      <c r="H368" s="44"/>
      <c r="I368" s="44"/>
      <c r="J368" s="44"/>
      <c r="K368" s="44"/>
      <c r="L368" s="44"/>
      <c r="M368" s="44"/>
      <c r="N368" s="44"/>
      <c r="O368" s="44"/>
      <c r="P368" s="44"/>
      <c r="Q368" s="44"/>
      <c r="R368" s="44"/>
      <c r="S368" s="44"/>
      <c r="T368" s="44"/>
      <c r="U368" s="44"/>
      <c r="V368" s="44"/>
    </row>
    <row r="369" spans="1:22" ht="19.5" customHeight="1" x14ac:dyDescent="0.2">
      <c r="A369" s="44"/>
      <c r="B369" s="44"/>
      <c r="C369" s="2"/>
      <c r="D369" s="22"/>
      <c r="E369" s="44"/>
      <c r="F369" s="44"/>
      <c r="G369" s="44"/>
      <c r="H369" s="44"/>
      <c r="I369" s="44"/>
      <c r="J369" s="44"/>
      <c r="K369" s="44"/>
      <c r="L369" s="44"/>
      <c r="M369" s="44"/>
      <c r="N369" s="44"/>
      <c r="O369" s="44"/>
      <c r="P369" s="44"/>
      <c r="Q369" s="44"/>
      <c r="R369" s="44"/>
      <c r="S369" s="44"/>
      <c r="T369" s="44"/>
      <c r="U369" s="44"/>
      <c r="V369" s="44"/>
    </row>
    <row r="370" spans="1:22" ht="19.5" customHeight="1" x14ac:dyDescent="0.2">
      <c r="A370" s="44"/>
      <c r="B370" s="44"/>
      <c r="C370" s="2"/>
      <c r="D370" s="22"/>
      <c r="E370" s="44"/>
      <c r="F370" s="44"/>
      <c r="G370" s="44"/>
      <c r="H370" s="44"/>
      <c r="I370" s="44"/>
      <c r="J370" s="44"/>
      <c r="K370" s="44"/>
      <c r="L370" s="44"/>
      <c r="M370" s="44"/>
      <c r="N370" s="44"/>
      <c r="O370" s="44"/>
      <c r="P370" s="44"/>
      <c r="Q370" s="44"/>
      <c r="R370" s="44"/>
      <c r="S370" s="44"/>
      <c r="T370" s="44"/>
      <c r="U370" s="44"/>
      <c r="V370" s="44"/>
    </row>
    <row r="371" spans="1:22" ht="19.5" customHeight="1" x14ac:dyDescent="0.2">
      <c r="A371" s="44"/>
      <c r="B371" s="44"/>
      <c r="C371" s="2"/>
      <c r="D371" s="22"/>
      <c r="E371" s="44"/>
      <c r="F371" s="44"/>
      <c r="G371" s="44"/>
      <c r="H371" s="44"/>
      <c r="I371" s="44"/>
      <c r="J371" s="44"/>
      <c r="K371" s="44"/>
      <c r="L371" s="44"/>
      <c r="M371" s="44"/>
      <c r="N371" s="44"/>
      <c r="O371" s="44"/>
      <c r="P371" s="44"/>
      <c r="Q371" s="44"/>
      <c r="R371" s="44"/>
      <c r="S371" s="44"/>
      <c r="T371" s="44"/>
      <c r="U371" s="44"/>
      <c r="V371" s="44"/>
    </row>
    <row r="372" spans="1:22" ht="19.5" customHeight="1" x14ac:dyDescent="0.2">
      <c r="A372" s="44"/>
      <c r="B372" s="44"/>
      <c r="C372" s="2"/>
      <c r="D372" s="22"/>
      <c r="E372" s="44"/>
      <c r="F372" s="44"/>
      <c r="G372" s="44"/>
      <c r="H372" s="44"/>
      <c r="I372" s="44"/>
      <c r="J372" s="44"/>
      <c r="K372" s="44"/>
      <c r="L372" s="44"/>
      <c r="M372" s="44"/>
      <c r="N372" s="44"/>
      <c r="O372" s="44"/>
      <c r="P372" s="44"/>
      <c r="Q372" s="44"/>
      <c r="R372" s="44"/>
      <c r="S372" s="44"/>
      <c r="T372" s="44"/>
      <c r="U372" s="44"/>
      <c r="V372" s="44"/>
    </row>
    <row r="373" spans="1:22" ht="19.5" customHeight="1" x14ac:dyDescent="0.2">
      <c r="A373" s="44"/>
      <c r="B373" s="44"/>
      <c r="C373" s="2"/>
      <c r="D373" s="22"/>
      <c r="E373" s="44"/>
      <c r="F373" s="44"/>
      <c r="G373" s="44"/>
      <c r="H373" s="44"/>
      <c r="I373" s="44"/>
      <c r="J373" s="44"/>
      <c r="K373" s="44"/>
      <c r="L373" s="44"/>
      <c r="M373" s="44"/>
      <c r="N373" s="44"/>
      <c r="O373" s="44"/>
      <c r="P373" s="44"/>
      <c r="Q373" s="44"/>
      <c r="R373" s="44"/>
      <c r="S373" s="44"/>
      <c r="T373" s="44"/>
      <c r="U373" s="44"/>
      <c r="V373" s="44"/>
    </row>
    <row r="374" spans="1:22" ht="19.5" customHeight="1" x14ac:dyDescent="0.2">
      <c r="A374" s="44"/>
      <c r="B374" s="44"/>
      <c r="C374" s="2"/>
      <c r="D374" s="22"/>
      <c r="E374" s="44"/>
      <c r="F374" s="44"/>
      <c r="G374" s="44"/>
      <c r="H374" s="44"/>
      <c r="I374" s="44"/>
      <c r="J374" s="44"/>
      <c r="K374" s="44"/>
      <c r="L374" s="44"/>
      <c r="M374" s="44"/>
      <c r="N374" s="44"/>
      <c r="O374" s="44"/>
      <c r="P374" s="44"/>
      <c r="Q374" s="44"/>
      <c r="R374" s="44"/>
      <c r="S374" s="44"/>
      <c r="T374" s="44"/>
      <c r="U374" s="44"/>
      <c r="V374" s="44"/>
    </row>
    <row r="375" spans="1:22" ht="19.5" customHeight="1" x14ac:dyDescent="0.2">
      <c r="A375" s="44"/>
      <c r="B375" s="44"/>
      <c r="C375" s="2"/>
      <c r="D375" s="22"/>
      <c r="E375" s="44"/>
      <c r="F375" s="44"/>
      <c r="G375" s="44"/>
      <c r="H375" s="44"/>
      <c r="I375" s="44"/>
      <c r="J375" s="44"/>
      <c r="K375" s="44"/>
      <c r="L375" s="44"/>
      <c r="M375" s="44"/>
      <c r="N375" s="44"/>
      <c r="O375" s="44"/>
      <c r="P375" s="44"/>
      <c r="Q375" s="44"/>
      <c r="R375" s="44"/>
      <c r="S375" s="44"/>
      <c r="T375" s="44"/>
      <c r="U375" s="44"/>
      <c r="V375" s="44"/>
    </row>
    <row r="376" spans="1:22" ht="19.5" customHeight="1" x14ac:dyDescent="0.2">
      <c r="A376" s="44"/>
      <c r="B376" s="44"/>
      <c r="C376" s="2"/>
      <c r="D376" s="22"/>
      <c r="E376" s="44"/>
      <c r="F376" s="44"/>
      <c r="G376" s="44"/>
      <c r="H376" s="44"/>
      <c r="I376" s="44"/>
      <c r="J376" s="44"/>
      <c r="K376" s="44"/>
      <c r="L376" s="44"/>
      <c r="M376" s="44"/>
      <c r="N376" s="44"/>
      <c r="O376" s="44"/>
      <c r="P376" s="44"/>
      <c r="Q376" s="44"/>
      <c r="R376" s="44"/>
      <c r="S376" s="44"/>
      <c r="T376" s="44"/>
      <c r="U376" s="44"/>
      <c r="V376" s="44"/>
    </row>
    <row r="377" spans="1:22" ht="19.5" customHeight="1" x14ac:dyDescent="0.2">
      <c r="A377" s="44"/>
      <c r="B377" s="44"/>
      <c r="C377" s="2"/>
      <c r="D377" s="22"/>
      <c r="E377" s="44"/>
      <c r="F377" s="44"/>
      <c r="G377" s="44"/>
      <c r="H377" s="44"/>
      <c r="I377" s="44"/>
      <c r="J377" s="44"/>
      <c r="K377" s="44"/>
      <c r="L377" s="44"/>
      <c r="M377" s="44"/>
      <c r="N377" s="44"/>
      <c r="O377" s="44"/>
      <c r="P377" s="44"/>
      <c r="Q377" s="44"/>
      <c r="R377" s="44"/>
      <c r="S377" s="44"/>
      <c r="T377" s="44"/>
      <c r="U377" s="44"/>
      <c r="V377" s="44"/>
    </row>
    <row r="378" spans="1:22" ht="19.5" customHeight="1" x14ac:dyDescent="0.2">
      <c r="A378" s="44"/>
      <c r="B378" s="44"/>
      <c r="C378" s="2"/>
      <c r="D378" s="22"/>
      <c r="E378" s="44"/>
      <c r="F378" s="44"/>
      <c r="G378" s="44"/>
      <c r="H378" s="44"/>
      <c r="I378" s="44"/>
      <c r="J378" s="44"/>
      <c r="K378" s="44"/>
      <c r="L378" s="44"/>
      <c r="M378" s="44"/>
      <c r="N378" s="44"/>
      <c r="O378" s="44"/>
      <c r="P378" s="44"/>
      <c r="Q378" s="44"/>
      <c r="R378" s="44"/>
      <c r="S378" s="44"/>
      <c r="T378" s="44"/>
      <c r="U378" s="44"/>
      <c r="V378" s="44"/>
    </row>
    <row r="379" spans="1:22" ht="19.5" customHeight="1" x14ac:dyDescent="0.2">
      <c r="A379" s="44"/>
      <c r="B379" s="44"/>
      <c r="C379" s="2"/>
      <c r="D379" s="22"/>
      <c r="E379" s="44"/>
      <c r="F379" s="44"/>
      <c r="G379" s="44"/>
      <c r="H379" s="44"/>
      <c r="I379" s="44"/>
      <c r="J379" s="44"/>
      <c r="K379" s="44"/>
      <c r="L379" s="44"/>
      <c r="M379" s="44"/>
      <c r="N379" s="44"/>
      <c r="O379" s="44"/>
      <c r="P379" s="44"/>
      <c r="Q379" s="44"/>
      <c r="R379" s="44"/>
      <c r="S379" s="44"/>
      <c r="T379" s="44"/>
      <c r="U379" s="44"/>
      <c r="V379" s="44"/>
    </row>
    <row r="380" spans="1:22" ht="19.5" customHeight="1" x14ac:dyDescent="0.2">
      <c r="A380" s="44"/>
      <c r="B380" s="44"/>
      <c r="C380" s="2"/>
      <c r="D380" s="22"/>
      <c r="E380" s="44"/>
      <c r="F380" s="44"/>
      <c r="G380" s="44"/>
      <c r="H380" s="44"/>
      <c r="I380" s="44"/>
      <c r="J380" s="44"/>
      <c r="K380" s="44"/>
      <c r="L380" s="44"/>
      <c r="M380" s="44"/>
      <c r="N380" s="44"/>
      <c r="O380" s="44"/>
      <c r="P380" s="44"/>
      <c r="Q380" s="44"/>
      <c r="R380" s="44"/>
      <c r="S380" s="44"/>
      <c r="T380" s="44"/>
      <c r="U380" s="44"/>
      <c r="V380" s="44"/>
    </row>
    <row r="381" spans="1:22" ht="19.5" customHeight="1" x14ac:dyDescent="0.2">
      <c r="A381" s="44"/>
      <c r="B381" s="44"/>
      <c r="C381" s="2"/>
      <c r="D381" s="22"/>
      <c r="E381" s="44"/>
      <c r="F381" s="44"/>
      <c r="G381" s="44"/>
      <c r="H381" s="44"/>
      <c r="I381" s="44"/>
      <c r="J381" s="44"/>
      <c r="K381" s="44"/>
      <c r="L381" s="44"/>
      <c r="M381" s="44"/>
      <c r="N381" s="44"/>
      <c r="O381" s="44"/>
      <c r="P381" s="44"/>
      <c r="Q381" s="44"/>
      <c r="R381" s="44"/>
      <c r="S381" s="44"/>
      <c r="T381" s="44"/>
      <c r="U381" s="44"/>
      <c r="V381" s="44"/>
    </row>
    <row r="382" spans="1:22" ht="19.5" customHeight="1" x14ac:dyDescent="0.2">
      <c r="A382" s="44"/>
      <c r="B382" s="44"/>
      <c r="C382" s="2"/>
      <c r="D382" s="22"/>
      <c r="E382" s="44"/>
      <c r="F382" s="44"/>
      <c r="G382" s="44"/>
      <c r="H382" s="44"/>
      <c r="I382" s="44"/>
      <c r="J382" s="44"/>
      <c r="K382" s="44"/>
      <c r="L382" s="44"/>
      <c r="M382" s="44"/>
      <c r="N382" s="44"/>
      <c r="O382" s="44"/>
      <c r="P382" s="44"/>
      <c r="Q382" s="44"/>
      <c r="R382" s="44"/>
      <c r="S382" s="44"/>
      <c r="T382" s="44"/>
      <c r="U382" s="44"/>
      <c r="V382" s="44"/>
    </row>
    <row r="383" spans="1:22" ht="19.5" customHeight="1" x14ac:dyDescent="0.2">
      <c r="A383" s="44"/>
      <c r="B383" s="44"/>
      <c r="C383" s="2"/>
      <c r="D383" s="22"/>
      <c r="E383" s="44"/>
      <c r="F383" s="44"/>
      <c r="G383" s="44"/>
      <c r="H383" s="44"/>
      <c r="I383" s="44"/>
      <c r="J383" s="44"/>
      <c r="K383" s="44"/>
      <c r="L383" s="44"/>
      <c r="M383" s="44"/>
      <c r="N383" s="44"/>
      <c r="O383" s="44"/>
      <c r="P383" s="44"/>
      <c r="Q383" s="44"/>
      <c r="R383" s="44"/>
      <c r="S383" s="44"/>
      <c r="T383" s="44"/>
      <c r="U383" s="44"/>
      <c r="V383" s="44"/>
    </row>
    <row r="384" spans="1:22" ht="19.5" customHeight="1" x14ac:dyDescent="0.2">
      <c r="A384" s="44"/>
      <c r="B384" s="44"/>
      <c r="C384" s="2"/>
      <c r="D384" s="22"/>
      <c r="E384" s="44"/>
      <c r="F384" s="44"/>
      <c r="G384" s="44"/>
      <c r="H384" s="44"/>
      <c r="I384" s="44"/>
      <c r="J384" s="44"/>
      <c r="K384" s="44"/>
      <c r="L384" s="44"/>
      <c r="M384" s="44"/>
      <c r="N384" s="44"/>
      <c r="O384" s="44"/>
      <c r="P384" s="44"/>
      <c r="Q384" s="44"/>
      <c r="R384" s="44"/>
      <c r="S384" s="44"/>
      <c r="T384" s="44"/>
      <c r="U384" s="44"/>
      <c r="V384" s="44"/>
    </row>
    <row r="385" spans="1:22" ht="19.5" customHeight="1" x14ac:dyDescent="0.2">
      <c r="A385" s="44"/>
      <c r="B385" s="44"/>
      <c r="C385" s="2"/>
      <c r="D385" s="22"/>
      <c r="E385" s="44"/>
      <c r="F385" s="44"/>
      <c r="G385" s="44"/>
      <c r="H385" s="44"/>
      <c r="I385" s="44"/>
      <c r="J385" s="44"/>
      <c r="K385" s="44"/>
      <c r="L385" s="44"/>
      <c r="M385" s="44"/>
      <c r="N385" s="44"/>
      <c r="O385" s="44"/>
      <c r="P385" s="44"/>
      <c r="Q385" s="44"/>
      <c r="R385" s="44"/>
      <c r="S385" s="44"/>
      <c r="T385" s="44"/>
      <c r="U385" s="44"/>
      <c r="V385" s="44"/>
    </row>
    <row r="386" spans="1:22" ht="19.5" customHeight="1" x14ac:dyDescent="0.2">
      <c r="A386" s="44"/>
      <c r="B386" s="44"/>
      <c r="C386" s="2"/>
      <c r="D386" s="22"/>
      <c r="E386" s="44"/>
      <c r="F386" s="44"/>
      <c r="G386" s="44"/>
      <c r="H386" s="44"/>
      <c r="I386" s="44"/>
      <c r="J386" s="44"/>
      <c r="K386" s="44"/>
      <c r="L386" s="44"/>
      <c r="M386" s="44"/>
      <c r="N386" s="44"/>
      <c r="O386" s="44"/>
      <c r="P386" s="44"/>
      <c r="Q386" s="44"/>
      <c r="R386" s="44"/>
      <c r="S386" s="44"/>
      <c r="T386" s="44"/>
      <c r="U386" s="44"/>
      <c r="V386" s="44"/>
    </row>
    <row r="387" spans="1:22" ht="19.5" customHeight="1" x14ac:dyDescent="0.2">
      <c r="A387" s="44"/>
      <c r="B387" s="44"/>
      <c r="C387" s="2"/>
      <c r="D387" s="22"/>
      <c r="E387" s="44"/>
      <c r="F387" s="44"/>
      <c r="G387" s="44"/>
      <c r="H387" s="44"/>
      <c r="I387" s="44"/>
      <c r="J387" s="44"/>
      <c r="K387" s="44"/>
      <c r="L387" s="44"/>
      <c r="M387" s="44"/>
      <c r="N387" s="44"/>
      <c r="O387" s="44"/>
      <c r="P387" s="44"/>
      <c r="Q387" s="44"/>
      <c r="R387" s="44"/>
      <c r="S387" s="44"/>
      <c r="T387" s="44"/>
      <c r="U387" s="44"/>
      <c r="V387" s="44"/>
    </row>
    <row r="388" spans="1:22" ht="19.5" customHeight="1" x14ac:dyDescent="0.2">
      <c r="A388" s="44"/>
      <c r="B388" s="44"/>
      <c r="C388" s="2"/>
      <c r="D388" s="22"/>
      <c r="E388" s="44"/>
      <c r="F388" s="44"/>
      <c r="G388" s="44"/>
      <c r="H388" s="44"/>
      <c r="I388" s="44"/>
      <c r="J388" s="44"/>
      <c r="K388" s="44"/>
      <c r="L388" s="44"/>
      <c r="M388" s="44"/>
      <c r="N388" s="44"/>
      <c r="O388" s="44"/>
      <c r="P388" s="44"/>
      <c r="Q388" s="44"/>
      <c r="R388" s="44"/>
      <c r="S388" s="44"/>
      <c r="T388" s="44"/>
      <c r="U388" s="44"/>
      <c r="V388" s="44"/>
    </row>
    <row r="389" spans="1:22" ht="19.5" customHeight="1" x14ac:dyDescent="0.2">
      <c r="A389" s="44"/>
      <c r="B389" s="44"/>
      <c r="C389" s="2"/>
      <c r="D389" s="22"/>
      <c r="E389" s="44"/>
      <c r="F389" s="44"/>
      <c r="G389" s="44"/>
      <c r="H389" s="44"/>
      <c r="I389" s="44"/>
      <c r="J389" s="44"/>
      <c r="K389" s="44"/>
      <c r="L389" s="44"/>
      <c r="M389" s="44"/>
      <c r="N389" s="44"/>
      <c r="O389" s="44"/>
      <c r="P389" s="44"/>
      <c r="Q389" s="44"/>
      <c r="R389" s="44"/>
      <c r="S389" s="44"/>
      <c r="T389" s="44"/>
      <c r="U389" s="44"/>
      <c r="V389" s="44"/>
    </row>
    <row r="390" spans="1:22" ht="19.5" customHeight="1" x14ac:dyDescent="0.2">
      <c r="A390" s="44"/>
      <c r="B390" s="44"/>
      <c r="C390" s="2"/>
      <c r="D390" s="22"/>
      <c r="E390" s="44"/>
      <c r="F390" s="44"/>
      <c r="G390" s="44"/>
      <c r="H390" s="44"/>
      <c r="I390" s="44"/>
      <c r="J390" s="44"/>
      <c r="K390" s="44"/>
      <c r="L390" s="44"/>
      <c r="M390" s="44"/>
      <c r="N390" s="44"/>
      <c r="O390" s="44"/>
      <c r="P390" s="44"/>
      <c r="Q390" s="44"/>
      <c r="R390" s="44"/>
      <c r="S390" s="44"/>
      <c r="T390" s="44"/>
      <c r="U390" s="44"/>
      <c r="V390" s="44"/>
    </row>
    <row r="391" spans="1:22" ht="19.5" customHeight="1" x14ac:dyDescent="0.2">
      <c r="A391" s="44"/>
      <c r="B391" s="44"/>
      <c r="C391" s="2"/>
      <c r="D391" s="22"/>
      <c r="E391" s="44"/>
      <c r="F391" s="44"/>
      <c r="G391" s="44"/>
      <c r="H391" s="44"/>
      <c r="I391" s="44"/>
      <c r="J391" s="44"/>
      <c r="K391" s="44"/>
      <c r="L391" s="44"/>
      <c r="M391" s="44"/>
      <c r="N391" s="44"/>
      <c r="O391" s="44"/>
      <c r="P391" s="44"/>
      <c r="Q391" s="44"/>
      <c r="R391" s="44"/>
      <c r="S391" s="44"/>
      <c r="T391" s="44"/>
      <c r="U391" s="44"/>
      <c r="V391" s="44"/>
    </row>
    <row r="392" spans="1:22" ht="19.5" customHeight="1" x14ac:dyDescent="0.2">
      <c r="A392" s="44"/>
      <c r="B392" s="44"/>
      <c r="C392" s="2"/>
      <c r="D392" s="22"/>
      <c r="E392" s="44"/>
      <c r="F392" s="44"/>
      <c r="G392" s="44"/>
      <c r="H392" s="44"/>
      <c r="I392" s="44"/>
      <c r="J392" s="44"/>
      <c r="K392" s="44"/>
      <c r="L392" s="44"/>
      <c r="M392" s="44"/>
      <c r="N392" s="44"/>
      <c r="O392" s="44"/>
      <c r="P392" s="44"/>
      <c r="Q392" s="44"/>
      <c r="R392" s="44"/>
      <c r="S392" s="44"/>
      <c r="T392" s="44"/>
      <c r="U392" s="44"/>
      <c r="V392" s="44"/>
    </row>
    <row r="393" spans="1:22" ht="19.5" customHeight="1" x14ac:dyDescent="0.2">
      <c r="A393" s="44"/>
      <c r="B393" s="44"/>
      <c r="C393" s="2"/>
      <c r="D393" s="22"/>
      <c r="E393" s="44"/>
      <c r="F393" s="44"/>
      <c r="G393" s="44"/>
      <c r="H393" s="44"/>
      <c r="I393" s="44"/>
      <c r="J393" s="44"/>
      <c r="K393" s="44"/>
      <c r="L393" s="44"/>
      <c r="M393" s="44"/>
      <c r="N393" s="44"/>
      <c r="O393" s="44"/>
      <c r="P393" s="44"/>
      <c r="Q393" s="44"/>
      <c r="R393" s="44"/>
      <c r="S393" s="44"/>
      <c r="T393" s="44"/>
      <c r="U393" s="44"/>
      <c r="V393" s="44"/>
    </row>
    <row r="394" spans="1:22" ht="19.5" customHeight="1" x14ac:dyDescent="0.2">
      <c r="A394" s="44"/>
      <c r="B394" s="44"/>
      <c r="C394" s="2"/>
      <c r="D394" s="22"/>
      <c r="E394" s="44"/>
      <c r="F394" s="44"/>
      <c r="G394" s="44"/>
      <c r="H394" s="44"/>
      <c r="I394" s="44"/>
      <c r="J394" s="44"/>
      <c r="K394" s="44"/>
      <c r="L394" s="44"/>
      <c r="M394" s="44"/>
      <c r="N394" s="44"/>
      <c r="O394" s="44"/>
      <c r="P394" s="44"/>
      <c r="Q394" s="44"/>
      <c r="R394" s="44"/>
      <c r="S394" s="44"/>
      <c r="T394" s="44"/>
      <c r="U394" s="44"/>
      <c r="V394" s="44"/>
    </row>
    <row r="395" spans="1:22" ht="19.5" customHeight="1" x14ac:dyDescent="0.2">
      <c r="A395" s="44"/>
      <c r="B395" s="44"/>
      <c r="C395" s="2"/>
      <c r="D395" s="22"/>
      <c r="E395" s="44"/>
      <c r="F395" s="44"/>
      <c r="G395" s="44"/>
      <c r="H395" s="44"/>
      <c r="I395" s="44"/>
      <c r="J395" s="44"/>
      <c r="K395" s="44"/>
      <c r="L395" s="44"/>
      <c r="M395" s="44"/>
      <c r="N395" s="44"/>
      <c r="O395" s="44"/>
      <c r="P395" s="44"/>
      <c r="Q395" s="44"/>
      <c r="R395" s="44"/>
      <c r="S395" s="44"/>
      <c r="T395" s="44"/>
      <c r="U395" s="44"/>
      <c r="V395" s="44"/>
    </row>
    <row r="396" spans="1:22" ht="19.5" customHeight="1" x14ac:dyDescent="0.2">
      <c r="A396" s="44"/>
      <c r="B396" s="44"/>
      <c r="C396" s="2"/>
      <c r="D396" s="22"/>
      <c r="E396" s="44"/>
      <c r="F396" s="44"/>
      <c r="G396" s="44"/>
      <c r="H396" s="44"/>
      <c r="I396" s="44"/>
      <c r="J396" s="44"/>
      <c r="K396" s="44"/>
      <c r="L396" s="44"/>
      <c r="M396" s="44"/>
      <c r="N396" s="44"/>
      <c r="O396" s="44"/>
      <c r="P396" s="44"/>
      <c r="Q396" s="44"/>
      <c r="R396" s="44"/>
      <c r="S396" s="44"/>
      <c r="T396" s="44"/>
      <c r="U396" s="44"/>
      <c r="V396" s="44"/>
    </row>
    <row r="397" spans="1:22" ht="19.5" customHeight="1" x14ac:dyDescent="0.2">
      <c r="A397" s="44"/>
      <c r="B397" s="44"/>
      <c r="C397" s="2"/>
      <c r="D397" s="22"/>
      <c r="E397" s="44"/>
      <c r="F397" s="44"/>
      <c r="G397" s="44"/>
      <c r="H397" s="44"/>
      <c r="I397" s="44"/>
      <c r="J397" s="44"/>
      <c r="K397" s="44"/>
      <c r="L397" s="44"/>
      <c r="M397" s="44"/>
      <c r="N397" s="44"/>
      <c r="O397" s="44"/>
      <c r="P397" s="44"/>
      <c r="Q397" s="44"/>
      <c r="R397" s="44"/>
      <c r="S397" s="44"/>
      <c r="T397" s="44"/>
      <c r="U397" s="44"/>
      <c r="V397" s="44"/>
    </row>
    <row r="398" spans="1:22" ht="19.5" customHeight="1" x14ac:dyDescent="0.2">
      <c r="A398" s="44"/>
      <c r="B398" s="44"/>
      <c r="C398" s="2"/>
      <c r="D398" s="22"/>
      <c r="E398" s="44"/>
      <c r="F398" s="44"/>
      <c r="G398" s="44"/>
      <c r="H398" s="44"/>
      <c r="I398" s="44"/>
      <c r="J398" s="44"/>
      <c r="K398" s="44"/>
      <c r="L398" s="44"/>
      <c r="M398" s="44"/>
      <c r="N398" s="44"/>
      <c r="O398" s="44"/>
      <c r="P398" s="44"/>
      <c r="Q398" s="44"/>
      <c r="R398" s="44"/>
      <c r="S398" s="44"/>
      <c r="T398" s="44"/>
      <c r="U398" s="44"/>
      <c r="V398" s="44"/>
    </row>
    <row r="399" spans="1:22" ht="19.5" customHeight="1" x14ac:dyDescent="0.2">
      <c r="A399" s="44"/>
      <c r="B399" s="44"/>
      <c r="C399" s="2"/>
      <c r="D399" s="22"/>
      <c r="E399" s="44"/>
      <c r="F399" s="44"/>
      <c r="G399" s="44"/>
      <c r="H399" s="44"/>
      <c r="I399" s="44"/>
      <c r="J399" s="44"/>
      <c r="K399" s="44"/>
      <c r="L399" s="44"/>
      <c r="M399" s="44"/>
      <c r="N399" s="44"/>
      <c r="O399" s="44"/>
      <c r="P399" s="44"/>
      <c r="Q399" s="44"/>
      <c r="R399" s="44"/>
      <c r="S399" s="44"/>
      <c r="T399" s="44"/>
      <c r="U399" s="44"/>
      <c r="V399" s="44"/>
    </row>
    <row r="400" spans="1:22" ht="19.5" customHeight="1" x14ac:dyDescent="0.2">
      <c r="A400" s="44"/>
      <c r="B400" s="44"/>
      <c r="C400" s="2"/>
      <c r="D400" s="22"/>
      <c r="E400" s="44"/>
      <c r="F400" s="44"/>
      <c r="G400" s="44"/>
      <c r="H400" s="44"/>
      <c r="I400" s="44"/>
      <c r="J400" s="44"/>
      <c r="K400" s="44"/>
      <c r="L400" s="44"/>
      <c r="M400" s="44"/>
      <c r="N400" s="44"/>
      <c r="O400" s="44"/>
      <c r="P400" s="44"/>
      <c r="Q400" s="44"/>
      <c r="R400" s="44"/>
      <c r="S400" s="44"/>
      <c r="T400" s="44"/>
      <c r="U400" s="44"/>
      <c r="V400" s="44"/>
    </row>
    <row r="401" spans="1:22" ht="19.5" customHeight="1" x14ac:dyDescent="0.2">
      <c r="A401" s="44"/>
      <c r="B401" s="44"/>
      <c r="C401" s="2"/>
      <c r="D401" s="22"/>
      <c r="E401" s="44"/>
      <c r="F401" s="44"/>
      <c r="G401" s="44"/>
      <c r="H401" s="44"/>
      <c r="I401" s="44"/>
      <c r="J401" s="44"/>
      <c r="K401" s="44"/>
      <c r="L401" s="44"/>
      <c r="M401" s="44"/>
      <c r="N401" s="44"/>
      <c r="O401" s="44"/>
      <c r="P401" s="44"/>
      <c r="Q401" s="44"/>
      <c r="R401" s="44"/>
      <c r="S401" s="44"/>
      <c r="T401" s="44"/>
      <c r="U401" s="44"/>
      <c r="V401" s="44"/>
    </row>
    <row r="402" spans="1:22" ht="19.5" customHeight="1" x14ac:dyDescent="0.2">
      <c r="A402" s="44"/>
      <c r="B402" s="44"/>
      <c r="C402" s="2"/>
      <c r="D402" s="22"/>
      <c r="E402" s="44"/>
      <c r="F402" s="44"/>
      <c r="G402" s="44"/>
      <c r="H402" s="44"/>
      <c r="I402" s="44"/>
      <c r="J402" s="44"/>
      <c r="K402" s="44"/>
      <c r="L402" s="44"/>
      <c r="M402" s="44"/>
      <c r="N402" s="44"/>
      <c r="O402" s="44"/>
      <c r="P402" s="44"/>
      <c r="Q402" s="44"/>
      <c r="R402" s="44"/>
      <c r="S402" s="44"/>
      <c r="T402" s="44"/>
      <c r="U402" s="44"/>
      <c r="V402" s="44"/>
    </row>
    <row r="403" spans="1:22" ht="19.5" customHeight="1" x14ac:dyDescent="0.2">
      <c r="A403" s="44"/>
      <c r="B403" s="44"/>
      <c r="C403" s="2"/>
      <c r="D403" s="22"/>
      <c r="E403" s="44"/>
      <c r="F403" s="44"/>
      <c r="G403" s="44"/>
      <c r="H403" s="44"/>
      <c r="I403" s="44"/>
      <c r="J403" s="44"/>
      <c r="K403" s="44"/>
      <c r="L403" s="44"/>
      <c r="M403" s="44"/>
      <c r="N403" s="44"/>
      <c r="O403" s="44"/>
      <c r="P403" s="44"/>
      <c r="Q403" s="44"/>
      <c r="R403" s="44"/>
      <c r="S403" s="44"/>
      <c r="T403" s="44"/>
      <c r="U403" s="44"/>
      <c r="V403" s="44"/>
    </row>
    <row r="404" spans="1:22" ht="19.5" customHeight="1" x14ac:dyDescent="0.2">
      <c r="A404" s="44"/>
      <c r="B404" s="44"/>
      <c r="C404" s="2"/>
      <c r="D404" s="22"/>
      <c r="E404" s="44"/>
      <c r="F404" s="44"/>
      <c r="G404" s="44"/>
      <c r="H404" s="44"/>
      <c r="I404" s="44"/>
      <c r="J404" s="44"/>
      <c r="K404" s="44"/>
      <c r="L404" s="44"/>
      <c r="M404" s="44"/>
      <c r="N404" s="44"/>
      <c r="O404" s="44"/>
      <c r="P404" s="44"/>
      <c r="Q404" s="44"/>
      <c r="R404" s="44"/>
      <c r="S404" s="44"/>
      <c r="T404" s="44"/>
      <c r="U404" s="44"/>
      <c r="V404" s="44"/>
    </row>
    <row r="405" spans="1:22" ht="19.5" customHeight="1" x14ac:dyDescent="0.2">
      <c r="A405" s="44"/>
      <c r="B405" s="44"/>
      <c r="C405" s="2"/>
      <c r="D405" s="22"/>
      <c r="E405" s="44"/>
      <c r="F405" s="44"/>
      <c r="G405" s="44"/>
      <c r="H405" s="44"/>
      <c r="I405" s="44"/>
      <c r="J405" s="44"/>
      <c r="K405" s="44"/>
      <c r="L405" s="44"/>
      <c r="M405" s="44"/>
      <c r="N405" s="44"/>
      <c r="O405" s="44"/>
      <c r="P405" s="44"/>
      <c r="Q405" s="44"/>
      <c r="R405" s="44"/>
      <c r="S405" s="44"/>
      <c r="T405" s="44"/>
      <c r="U405" s="44"/>
      <c r="V405" s="44"/>
    </row>
    <row r="406" spans="1:22" ht="19.5" customHeight="1" x14ac:dyDescent="0.2">
      <c r="A406" s="44"/>
      <c r="B406" s="44"/>
      <c r="C406" s="2"/>
      <c r="D406" s="22"/>
      <c r="E406" s="44"/>
      <c r="F406" s="44"/>
      <c r="G406" s="44"/>
      <c r="H406" s="44"/>
      <c r="I406" s="44"/>
      <c r="J406" s="44"/>
      <c r="K406" s="44"/>
      <c r="L406" s="44"/>
      <c r="M406" s="44"/>
      <c r="N406" s="44"/>
      <c r="O406" s="44"/>
      <c r="P406" s="44"/>
      <c r="Q406" s="44"/>
      <c r="R406" s="44"/>
      <c r="S406" s="44"/>
      <c r="T406" s="44"/>
      <c r="U406" s="44"/>
      <c r="V406" s="44"/>
    </row>
    <row r="407" spans="1:22" ht="19.5" customHeight="1" x14ac:dyDescent="0.2">
      <c r="A407" s="44"/>
      <c r="B407" s="44"/>
      <c r="C407" s="2"/>
      <c r="D407" s="22"/>
      <c r="E407" s="44"/>
      <c r="F407" s="44"/>
      <c r="G407" s="44"/>
      <c r="H407" s="44"/>
      <c r="I407" s="44"/>
      <c r="J407" s="44"/>
      <c r="K407" s="44"/>
      <c r="L407" s="44"/>
      <c r="M407" s="44"/>
      <c r="N407" s="44"/>
      <c r="O407" s="44"/>
      <c r="P407" s="44"/>
      <c r="Q407" s="44"/>
      <c r="R407" s="44"/>
      <c r="S407" s="44"/>
      <c r="T407" s="44"/>
      <c r="U407" s="44"/>
      <c r="V407" s="44"/>
    </row>
    <row r="408" spans="1:22" ht="19.5" customHeight="1" x14ac:dyDescent="0.2">
      <c r="A408" s="44"/>
      <c r="B408" s="44"/>
      <c r="C408" s="2"/>
      <c r="D408" s="22"/>
      <c r="E408" s="44"/>
      <c r="F408" s="44"/>
      <c r="G408" s="44"/>
      <c r="H408" s="44"/>
      <c r="I408" s="44"/>
      <c r="J408" s="44"/>
      <c r="K408" s="44"/>
      <c r="L408" s="44"/>
      <c r="M408" s="44"/>
      <c r="N408" s="44"/>
      <c r="O408" s="44"/>
      <c r="P408" s="44"/>
      <c r="Q408" s="44"/>
      <c r="R408" s="44"/>
      <c r="S408" s="44"/>
      <c r="T408" s="44"/>
      <c r="U408" s="44"/>
      <c r="V408" s="44"/>
    </row>
    <row r="409" spans="1:22" ht="19.5" customHeight="1" x14ac:dyDescent="0.2">
      <c r="A409" s="44"/>
      <c r="B409" s="44"/>
      <c r="C409" s="2"/>
      <c r="D409" s="22"/>
      <c r="E409" s="44"/>
      <c r="F409" s="44"/>
      <c r="G409" s="44"/>
      <c r="H409" s="44"/>
      <c r="I409" s="44"/>
      <c r="J409" s="44"/>
      <c r="K409" s="44"/>
      <c r="L409" s="44"/>
      <c r="M409" s="44"/>
      <c r="N409" s="44"/>
      <c r="O409" s="44"/>
      <c r="P409" s="44"/>
      <c r="Q409" s="44"/>
      <c r="R409" s="44"/>
      <c r="S409" s="44"/>
      <c r="T409" s="44"/>
      <c r="U409" s="44"/>
      <c r="V409" s="44"/>
    </row>
    <row r="410" spans="1:22" ht="19.5" customHeight="1" x14ac:dyDescent="0.2">
      <c r="A410" s="44"/>
      <c r="B410" s="44"/>
      <c r="C410" s="2"/>
      <c r="D410" s="22"/>
      <c r="E410" s="44"/>
      <c r="F410" s="44"/>
      <c r="G410" s="44"/>
      <c r="H410" s="44"/>
      <c r="I410" s="44"/>
      <c r="J410" s="44"/>
      <c r="K410" s="44"/>
      <c r="L410" s="44"/>
      <c r="M410" s="44"/>
      <c r="N410" s="44"/>
      <c r="O410" s="44"/>
      <c r="P410" s="44"/>
      <c r="Q410" s="44"/>
      <c r="R410" s="44"/>
      <c r="S410" s="44"/>
      <c r="T410" s="44"/>
      <c r="U410" s="44"/>
      <c r="V410" s="44"/>
    </row>
    <row r="411" spans="1:22" ht="19.5" customHeight="1" x14ac:dyDescent="0.2">
      <c r="A411" s="44"/>
      <c r="B411" s="44"/>
      <c r="C411" s="2"/>
      <c r="D411" s="22"/>
      <c r="E411" s="44"/>
      <c r="F411" s="44"/>
      <c r="G411" s="44"/>
      <c r="H411" s="44"/>
      <c r="I411" s="44"/>
      <c r="J411" s="44"/>
      <c r="K411" s="44"/>
      <c r="L411" s="44"/>
      <c r="M411" s="44"/>
      <c r="N411" s="44"/>
      <c r="O411" s="44"/>
      <c r="P411" s="44"/>
      <c r="Q411" s="44"/>
      <c r="R411" s="44"/>
      <c r="S411" s="44"/>
      <c r="T411" s="44"/>
      <c r="U411" s="44"/>
      <c r="V411" s="44"/>
    </row>
    <row r="412" spans="1:22" ht="19.5" customHeight="1" x14ac:dyDescent="0.2">
      <c r="A412" s="44"/>
      <c r="B412" s="44"/>
      <c r="C412" s="2"/>
      <c r="D412" s="22"/>
      <c r="E412" s="44"/>
      <c r="F412" s="44"/>
      <c r="G412" s="44"/>
      <c r="H412" s="44"/>
      <c r="I412" s="44"/>
      <c r="J412" s="44"/>
      <c r="K412" s="44"/>
      <c r="L412" s="44"/>
      <c r="M412" s="44"/>
      <c r="N412" s="44"/>
      <c r="O412" s="44"/>
      <c r="P412" s="44"/>
      <c r="Q412" s="44"/>
      <c r="R412" s="44"/>
      <c r="S412" s="44"/>
      <c r="T412" s="44"/>
      <c r="U412" s="44"/>
      <c r="V412" s="44"/>
    </row>
    <row r="413" spans="1:22" ht="19.5" customHeight="1" x14ac:dyDescent="0.2">
      <c r="A413" s="44"/>
      <c r="B413" s="44"/>
      <c r="C413" s="2"/>
      <c r="D413" s="22"/>
      <c r="E413" s="44"/>
      <c r="F413" s="44"/>
      <c r="G413" s="44"/>
      <c r="H413" s="44"/>
      <c r="I413" s="44"/>
      <c r="J413" s="44"/>
      <c r="K413" s="44"/>
      <c r="L413" s="44"/>
      <c r="M413" s="44"/>
      <c r="N413" s="44"/>
      <c r="O413" s="44"/>
      <c r="P413" s="44"/>
      <c r="Q413" s="44"/>
      <c r="R413" s="44"/>
      <c r="S413" s="44"/>
      <c r="T413" s="44"/>
      <c r="U413" s="44"/>
      <c r="V413" s="44"/>
    </row>
    <row r="414" spans="1:22" ht="19.5" customHeight="1" x14ac:dyDescent="0.2">
      <c r="A414" s="44"/>
      <c r="B414" s="44"/>
      <c r="C414" s="2"/>
      <c r="D414" s="22"/>
      <c r="E414" s="44"/>
      <c r="F414" s="44"/>
      <c r="G414" s="44"/>
      <c r="H414" s="44"/>
      <c r="I414" s="44"/>
      <c r="J414" s="44"/>
      <c r="K414" s="44"/>
      <c r="L414" s="44"/>
      <c r="M414" s="44"/>
      <c r="N414" s="44"/>
      <c r="O414" s="44"/>
      <c r="P414" s="44"/>
      <c r="Q414" s="44"/>
      <c r="R414" s="44"/>
      <c r="S414" s="44"/>
      <c r="T414" s="44"/>
      <c r="U414" s="44"/>
      <c r="V414" s="44"/>
    </row>
    <row r="415" spans="1:22" ht="19.5" customHeight="1" x14ac:dyDescent="0.2">
      <c r="A415" s="44"/>
      <c r="B415" s="44"/>
      <c r="C415" s="2"/>
      <c r="D415" s="22"/>
      <c r="E415" s="44"/>
      <c r="F415" s="44"/>
      <c r="G415" s="44"/>
      <c r="H415" s="44"/>
      <c r="I415" s="44"/>
      <c r="J415" s="44"/>
      <c r="K415" s="44"/>
      <c r="L415" s="44"/>
      <c r="M415" s="44"/>
      <c r="N415" s="44"/>
      <c r="O415" s="44"/>
      <c r="P415" s="44"/>
      <c r="Q415" s="44"/>
      <c r="R415" s="44"/>
      <c r="S415" s="44"/>
      <c r="T415" s="44"/>
      <c r="U415" s="44"/>
      <c r="V415" s="44"/>
    </row>
    <row r="416" spans="1:22" ht="19.5" customHeight="1" x14ac:dyDescent="0.2">
      <c r="A416" s="44"/>
      <c r="B416" s="44"/>
      <c r="C416" s="2"/>
      <c r="D416" s="22"/>
      <c r="E416" s="44"/>
      <c r="F416" s="44"/>
      <c r="G416" s="44"/>
      <c r="H416" s="44"/>
      <c r="I416" s="44"/>
      <c r="J416" s="44"/>
      <c r="K416" s="44"/>
      <c r="L416" s="44"/>
      <c r="M416" s="44"/>
      <c r="N416" s="44"/>
      <c r="O416" s="44"/>
      <c r="P416" s="44"/>
      <c r="Q416" s="44"/>
      <c r="R416" s="44"/>
      <c r="S416" s="44"/>
      <c r="T416" s="44"/>
      <c r="U416" s="44"/>
      <c r="V416" s="44"/>
    </row>
    <row r="417" spans="1:22" ht="19.5" customHeight="1" x14ac:dyDescent="0.2">
      <c r="A417" s="44"/>
      <c r="B417" s="44"/>
      <c r="C417" s="2"/>
      <c r="D417" s="22"/>
      <c r="E417" s="44"/>
      <c r="F417" s="44"/>
      <c r="G417" s="44"/>
      <c r="H417" s="44"/>
      <c r="I417" s="44"/>
      <c r="J417" s="44"/>
      <c r="K417" s="44"/>
      <c r="L417" s="44"/>
      <c r="M417" s="44"/>
      <c r="N417" s="44"/>
      <c r="O417" s="44"/>
      <c r="P417" s="44"/>
      <c r="Q417" s="44"/>
      <c r="R417" s="44"/>
      <c r="S417" s="44"/>
      <c r="T417" s="44"/>
      <c r="U417" s="44"/>
      <c r="V417" s="44"/>
    </row>
    <row r="418" spans="1:22" ht="19.5" customHeight="1" x14ac:dyDescent="0.2">
      <c r="A418" s="44"/>
      <c r="B418" s="44"/>
      <c r="C418" s="2"/>
      <c r="D418" s="22"/>
      <c r="E418" s="44"/>
      <c r="F418" s="44"/>
      <c r="G418" s="44"/>
      <c r="H418" s="44"/>
      <c r="I418" s="44"/>
      <c r="J418" s="44"/>
      <c r="K418" s="44"/>
      <c r="L418" s="44"/>
      <c r="M418" s="44"/>
      <c r="N418" s="44"/>
      <c r="O418" s="44"/>
      <c r="P418" s="44"/>
      <c r="Q418" s="44"/>
      <c r="R418" s="44"/>
      <c r="S418" s="44"/>
      <c r="T418" s="44"/>
      <c r="U418" s="44"/>
      <c r="V418" s="44"/>
    </row>
    <row r="419" spans="1:22" ht="19.5" customHeight="1" x14ac:dyDescent="0.2">
      <c r="A419" s="44"/>
      <c r="B419" s="44"/>
      <c r="C419" s="2"/>
      <c r="D419" s="22"/>
      <c r="E419" s="44"/>
      <c r="F419" s="44"/>
      <c r="G419" s="44"/>
      <c r="H419" s="44"/>
      <c r="I419" s="44"/>
      <c r="J419" s="44"/>
      <c r="K419" s="44"/>
      <c r="L419" s="44"/>
      <c r="M419" s="44"/>
      <c r="N419" s="44"/>
      <c r="O419" s="44"/>
      <c r="P419" s="44"/>
      <c r="Q419" s="44"/>
      <c r="R419" s="44"/>
      <c r="S419" s="44"/>
      <c r="T419" s="44"/>
      <c r="U419" s="44"/>
      <c r="V419" s="44"/>
    </row>
    <row r="420" spans="1:22" ht="19.5" customHeight="1" x14ac:dyDescent="0.2">
      <c r="A420" s="44"/>
      <c r="B420" s="44"/>
      <c r="C420" s="2"/>
      <c r="D420" s="22"/>
      <c r="E420" s="44"/>
      <c r="F420" s="44"/>
      <c r="G420" s="44"/>
      <c r="H420" s="44"/>
      <c r="I420" s="44"/>
      <c r="J420" s="44"/>
      <c r="K420" s="44"/>
      <c r="L420" s="44"/>
      <c r="M420" s="44"/>
      <c r="N420" s="44"/>
      <c r="O420" s="44"/>
      <c r="P420" s="44"/>
      <c r="Q420" s="44"/>
      <c r="R420" s="44"/>
      <c r="S420" s="44"/>
      <c r="T420" s="44"/>
      <c r="U420" s="44"/>
      <c r="V420" s="44"/>
    </row>
    <row r="421" spans="1:22" ht="19.5" customHeight="1" x14ac:dyDescent="0.2">
      <c r="A421" s="44"/>
      <c r="B421" s="44"/>
      <c r="C421" s="2"/>
      <c r="D421" s="22"/>
      <c r="E421" s="44"/>
      <c r="F421" s="44"/>
      <c r="G421" s="44"/>
      <c r="H421" s="44"/>
      <c r="I421" s="44"/>
      <c r="J421" s="44"/>
      <c r="K421" s="44"/>
      <c r="L421" s="44"/>
      <c r="M421" s="44"/>
      <c r="N421" s="44"/>
      <c r="O421" s="44"/>
      <c r="P421" s="44"/>
      <c r="Q421" s="44"/>
      <c r="R421" s="44"/>
      <c r="S421" s="44"/>
      <c r="T421" s="44"/>
      <c r="U421" s="44"/>
      <c r="V421" s="44"/>
    </row>
    <row r="422" spans="1:22" ht="19.5" customHeight="1" x14ac:dyDescent="0.2">
      <c r="A422" s="44"/>
      <c r="B422" s="44"/>
      <c r="C422" s="2"/>
      <c r="D422" s="22"/>
      <c r="E422" s="44"/>
      <c r="F422" s="44"/>
      <c r="G422" s="44"/>
      <c r="H422" s="44"/>
      <c r="I422" s="44"/>
      <c r="J422" s="44"/>
      <c r="K422" s="44"/>
      <c r="L422" s="44"/>
      <c r="M422" s="44"/>
      <c r="N422" s="44"/>
      <c r="O422" s="44"/>
      <c r="P422" s="44"/>
      <c r="Q422" s="44"/>
      <c r="R422" s="44"/>
      <c r="S422" s="44"/>
      <c r="T422" s="44"/>
      <c r="U422" s="44"/>
      <c r="V422" s="44"/>
    </row>
    <row r="423" spans="1:22" ht="19.5" customHeight="1" x14ac:dyDescent="0.2">
      <c r="A423" s="44"/>
      <c r="B423" s="44"/>
      <c r="C423" s="2"/>
      <c r="D423" s="22"/>
      <c r="E423" s="44"/>
      <c r="F423" s="44"/>
      <c r="G423" s="44"/>
      <c r="H423" s="44"/>
      <c r="I423" s="44"/>
      <c r="J423" s="44"/>
      <c r="K423" s="44"/>
      <c r="L423" s="44"/>
      <c r="M423" s="44"/>
      <c r="N423" s="44"/>
      <c r="O423" s="44"/>
      <c r="P423" s="44"/>
      <c r="Q423" s="44"/>
      <c r="R423" s="44"/>
      <c r="S423" s="44"/>
      <c r="T423" s="44"/>
      <c r="U423" s="44"/>
      <c r="V423" s="44"/>
    </row>
    <row r="424" spans="1:22" ht="19.5" customHeight="1" x14ac:dyDescent="0.2">
      <c r="A424" s="44"/>
      <c r="B424" s="44"/>
      <c r="C424" s="2"/>
      <c r="D424" s="22"/>
      <c r="E424" s="44"/>
      <c r="F424" s="44"/>
      <c r="G424" s="44"/>
      <c r="H424" s="44"/>
      <c r="I424" s="44"/>
      <c r="J424" s="44"/>
      <c r="K424" s="44"/>
      <c r="L424" s="44"/>
      <c r="M424" s="44"/>
      <c r="N424" s="44"/>
      <c r="O424" s="44"/>
      <c r="P424" s="44"/>
      <c r="Q424" s="44"/>
      <c r="R424" s="44"/>
      <c r="S424" s="44"/>
      <c r="T424" s="44"/>
      <c r="U424" s="44"/>
      <c r="V424" s="44"/>
    </row>
    <row r="425" spans="1:22" ht="19.5" customHeight="1" x14ac:dyDescent="0.2">
      <c r="A425" s="44"/>
      <c r="B425" s="44"/>
      <c r="C425" s="2"/>
      <c r="D425" s="22"/>
      <c r="E425" s="44"/>
      <c r="F425" s="44"/>
      <c r="G425" s="44"/>
      <c r="H425" s="44"/>
      <c r="I425" s="44"/>
      <c r="J425" s="44"/>
      <c r="K425" s="44"/>
      <c r="L425" s="44"/>
      <c r="M425" s="44"/>
      <c r="N425" s="44"/>
      <c r="O425" s="44"/>
      <c r="P425" s="44"/>
      <c r="Q425" s="44"/>
      <c r="R425" s="44"/>
      <c r="S425" s="44"/>
      <c r="T425" s="44"/>
      <c r="U425" s="44"/>
      <c r="V425" s="44"/>
    </row>
    <row r="426" spans="1:22" ht="19.5" customHeight="1" x14ac:dyDescent="0.2">
      <c r="A426" s="44"/>
      <c r="B426" s="44"/>
      <c r="C426" s="2"/>
      <c r="D426" s="22"/>
      <c r="E426" s="44"/>
      <c r="F426" s="44"/>
      <c r="G426" s="44"/>
      <c r="H426" s="44"/>
      <c r="I426" s="44"/>
      <c r="J426" s="44"/>
      <c r="K426" s="44"/>
      <c r="L426" s="44"/>
      <c r="M426" s="44"/>
      <c r="N426" s="44"/>
      <c r="O426" s="44"/>
      <c r="P426" s="44"/>
      <c r="Q426" s="44"/>
      <c r="R426" s="44"/>
      <c r="S426" s="44"/>
      <c r="T426" s="44"/>
      <c r="U426" s="44"/>
      <c r="V426" s="44"/>
    </row>
    <row r="427" spans="1:22" ht="19.5" customHeight="1" x14ac:dyDescent="0.2">
      <c r="A427" s="44"/>
      <c r="B427" s="44"/>
      <c r="C427" s="2"/>
      <c r="D427" s="22"/>
      <c r="E427" s="44"/>
      <c r="F427" s="44"/>
      <c r="G427" s="44"/>
      <c r="H427" s="44"/>
      <c r="I427" s="44"/>
      <c r="J427" s="44"/>
      <c r="K427" s="44"/>
      <c r="L427" s="44"/>
      <c r="M427" s="44"/>
      <c r="N427" s="44"/>
      <c r="O427" s="44"/>
      <c r="P427" s="44"/>
      <c r="Q427" s="44"/>
      <c r="R427" s="44"/>
      <c r="S427" s="44"/>
      <c r="T427" s="44"/>
      <c r="U427" s="44"/>
      <c r="V427" s="44"/>
    </row>
    <row r="428" spans="1:22" ht="19.5" customHeight="1" x14ac:dyDescent="0.2">
      <c r="A428" s="44"/>
      <c r="B428" s="44"/>
      <c r="C428" s="2"/>
      <c r="D428" s="22"/>
      <c r="E428" s="44"/>
      <c r="F428" s="44"/>
      <c r="G428" s="44"/>
      <c r="H428" s="44"/>
      <c r="I428" s="44"/>
      <c r="J428" s="44"/>
      <c r="K428" s="44"/>
      <c r="L428" s="44"/>
      <c r="M428" s="44"/>
      <c r="N428" s="44"/>
      <c r="O428" s="44"/>
      <c r="P428" s="44"/>
      <c r="Q428" s="44"/>
      <c r="R428" s="44"/>
      <c r="S428" s="44"/>
      <c r="T428" s="44"/>
      <c r="U428" s="44"/>
      <c r="V428" s="44"/>
    </row>
    <row r="429" spans="1:22" ht="19.5" customHeight="1" x14ac:dyDescent="0.2">
      <c r="A429" s="44"/>
      <c r="B429" s="44"/>
      <c r="C429" s="2"/>
      <c r="D429" s="22"/>
      <c r="E429" s="44"/>
      <c r="F429" s="44"/>
      <c r="G429" s="44"/>
      <c r="H429" s="44"/>
      <c r="I429" s="44"/>
      <c r="J429" s="44"/>
      <c r="K429" s="44"/>
      <c r="L429" s="44"/>
      <c r="M429" s="44"/>
      <c r="N429" s="44"/>
      <c r="O429" s="44"/>
      <c r="P429" s="44"/>
      <c r="Q429" s="44"/>
      <c r="R429" s="44"/>
      <c r="S429" s="44"/>
      <c r="T429" s="44"/>
      <c r="U429" s="44"/>
      <c r="V429" s="44"/>
    </row>
    <row r="430" spans="1:22" ht="19.5" customHeight="1" x14ac:dyDescent="0.2">
      <c r="A430" s="44"/>
      <c r="B430" s="44"/>
      <c r="C430" s="2"/>
      <c r="D430" s="22"/>
      <c r="E430" s="44"/>
      <c r="F430" s="44"/>
      <c r="G430" s="44"/>
      <c r="H430" s="44"/>
      <c r="I430" s="44"/>
      <c r="J430" s="44"/>
      <c r="K430" s="44"/>
      <c r="L430" s="44"/>
      <c r="M430" s="44"/>
      <c r="N430" s="44"/>
      <c r="O430" s="44"/>
      <c r="P430" s="44"/>
      <c r="Q430" s="44"/>
      <c r="R430" s="44"/>
      <c r="S430" s="44"/>
      <c r="T430" s="44"/>
      <c r="U430" s="44"/>
      <c r="V430" s="44"/>
    </row>
    <row r="431" spans="1:22" ht="19.5" customHeight="1" x14ac:dyDescent="0.2">
      <c r="A431" s="44"/>
      <c r="B431" s="44"/>
      <c r="C431" s="2"/>
      <c r="D431" s="22"/>
      <c r="E431" s="44"/>
      <c r="F431" s="44"/>
      <c r="G431" s="44"/>
      <c r="H431" s="44"/>
      <c r="I431" s="44"/>
      <c r="J431" s="44"/>
      <c r="K431" s="44"/>
      <c r="L431" s="44"/>
      <c r="M431" s="44"/>
      <c r="N431" s="44"/>
      <c r="O431" s="44"/>
      <c r="P431" s="44"/>
      <c r="Q431" s="44"/>
      <c r="R431" s="44"/>
      <c r="S431" s="44"/>
      <c r="T431" s="44"/>
      <c r="U431" s="44"/>
      <c r="V431" s="44"/>
    </row>
    <row r="432" spans="1:22" ht="19.5" customHeight="1" x14ac:dyDescent="0.2">
      <c r="A432" s="44"/>
      <c r="B432" s="44"/>
      <c r="C432" s="2"/>
      <c r="D432" s="22"/>
      <c r="E432" s="44"/>
      <c r="F432" s="44"/>
      <c r="G432" s="44"/>
      <c r="H432" s="44"/>
      <c r="I432" s="44"/>
      <c r="J432" s="44"/>
      <c r="K432" s="44"/>
      <c r="L432" s="44"/>
      <c r="M432" s="44"/>
      <c r="N432" s="44"/>
      <c r="O432" s="44"/>
      <c r="P432" s="44"/>
      <c r="Q432" s="44"/>
      <c r="R432" s="44"/>
      <c r="S432" s="44"/>
      <c r="T432" s="44"/>
      <c r="U432" s="44"/>
      <c r="V432" s="44"/>
    </row>
    <row r="433" spans="1:22" ht="19.5" customHeight="1" x14ac:dyDescent="0.2">
      <c r="A433" s="44"/>
      <c r="B433" s="44"/>
      <c r="C433" s="2"/>
      <c r="D433" s="22"/>
      <c r="E433" s="44"/>
      <c r="F433" s="44"/>
      <c r="G433" s="44"/>
      <c r="H433" s="44"/>
      <c r="I433" s="44"/>
      <c r="J433" s="44"/>
      <c r="K433" s="44"/>
      <c r="L433" s="44"/>
      <c r="M433" s="44"/>
      <c r="N433" s="44"/>
      <c r="O433" s="44"/>
      <c r="P433" s="44"/>
      <c r="Q433" s="44"/>
      <c r="R433" s="44"/>
      <c r="S433" s="44"/>
      <c r="T433" s="44"/>
      <c r="U433" s="44"/>
      <c r="V433" s="44"/>
    </row>
    <row r="434" spans="1:22" ht="19.5" customHeight="1" x14ac:dyDescent="0.2">
      <c r="A434" s="44"/>
      <c r="B434" s="44"/>
      <c r="C434" s="2"/>
      <c r="D434" s="22"/>
      <c r="E434" s="44"/>
      <c r="F434" s="44"/>
      <c r="G434" s="44"/>
      <c r="H434" s="44"/>
      <c r="I434" s="44"/>
      <c r="J434" s="44"/>
      <c r="K434" s="44"/>
      <c r="L434" s="44"/>
      <c r="M434" s="44"/>
      <c r="N434" s="44"/>
      <c r="O434" s="44"/>
      <c r="P434" s="44"/>
      <c r="Q434" s="44"/>
      <c r="R434" s="44"/>
      <c r="S434" s="44"/>
      <c r="T434" s="44"/>
      <c r="U434" s="44"/>
      <c r="V434" s="44"/>
    </row>
    <row r="435" spans="1:22" ht="19.5" customHeight="1" x14ac:dyDescent="0.2">
      <c r="A435" s="44"/>
      <c r="B435" s="44"/>
      <c r="C435" s="2"/>
      <c r="D435" s="22"/>
      <c r="E435" s="44"/>
      <c r="F435" s="44"/>
      <c r="G435" s="44"/>
      <c r="H435" s="44"/>
      <c r="I435" s="44"/>
      <c r="J435" s="44"/>
      <c r="K435" s="44"/>
      <c r="L435" s="44"/>
      <c r="M435" s="44"/>
      <c r="N435" s="44"/>
      <c r="O435" s="44"/>
      <c r="P435" s="44"/>
      <c r="Q435" s="44"/>
      <c r="R435" s="44"/>
      <c r="S435" s="44"/>
      <c r="T435" s="44"/>
      <c r="U435" s="44"/>
      <c r="V435" s="44"/>
    </row>
    <row r="436" spans="1:22" ht="19.5" customHeight="1" x14ac:dyDescent="0.2">
      <c r="A436" s="44"/>
      <c r="B436" s="44"/>
      <c r="C436" s="2"/>
      <c r="D436" s="22"/>
      <c r="E436" s="44"/>
      <c r="F436" s="44"/>
      <c r="G436" s="44"/>
      <c r="H436" s="44"/>
      <c r="I436" s="44"/>
      <c r="J436" s="44"/>
      <c r="K436" s="44"/>
      <c r="L436" s="44"/>
      <c r="M436" s="44"/>
      <c r="N436" s="44"/>
      <c r="O436" s="44"/>
      <c r="P436" s="44"/>
      <c r="Q436" s="44"/>
      <c r="R436" s="44"/>
      <c r="S436" s="44"/>
      <c r="T436" s="44"/>
      <c r="U436" s="44"/>
      <c r="V436" s="44"/>
    </row>
    <row r="437" spans="1:22" ht="19.5" customHeight="1" x14ac:dyDescent="0.2">
      <c r="A437" s="44"/>
      <c r="B437" s="44"/>
      <c r="C437" s="2"/>
      <c r="D437" s="22"/>
      <c r="E437" s="44"/>
      <c r="F437" s="44"/>
      <c r="G437" s="44"/>
      <c r="H437" s="44"/>
      <c r="I437" s="44"/>
      <c r="J437" s="44"/>
      <c r="K437" s="44"/>
      <c r="L437" s="44"/>
      <c r="M437" s="44"/>
      <c r="N437" s="44"/>
      <c r="O437" s="44"/>
      <c r="P437" s="44"/>
      <c r="Q437" s="44"/>
      <c r="R437" s="44"/>
      <c r="S437" s="44"/>
      <c r="T437" s="44"/>
      <c r="U437" s="44"/>
      <c r="V437" s="44"/>
    </row>
    <row r="438" spans="1:22" ht="19.5" customHeight="1" x14ac:dyDescent="0.2">
      <c r="A438" s="44"/>
      <c r="B438" s="44"/>
      <c r="C438" s="2"/>
      <c r="D438" s="22"/>
      <c r="E438" s="44"/>
      <c r="F438" s="44"/>
      <c r="G438" s="44"/>
      <c r="H438" s="44"/>
      <c r="I438" s="44"/>
      <c r="J438" s="44"/>
      <c r="K438" s="44"/>
      <c r="L438" s="44"/>
      <c r="M438" s="44"/>
      <c r="N438" s="44"/>
      <c r="O438" s="44"/>
      <c r="P438" s="44"/>
      <c r="Q438" s="44"/>
      <c r="R438" s="44"/>
      <c r="S438" s="44"/>
      <c r="T438" s="44"/>
      <c r="U438" s="44"/>
      <c r="V438" s="44"/>
    </row>
    <row r="439" spans="1:22" ht="19.5" customHeight="1" x14ac:dyDescent="0.2">
      <c r="A439" s="44"/>
      <c r="B439" s="44"/>
      <c r="C439" s="2"/>
      <c r="D439" s="22"/>
      <c r="E439" s="44"/>
      <c r="F439" s="44"/>
      <c r="G439" s="44"/>
      <c r="H439" s="44"/>
      <c r="I439" s="44"/>
      <c r="J439" s="44"/>
      <c r="K439" s="44"/>
      <c r="L439" s="44"/>
      <c r="M439" s="44"/>
      <c r="N439" s="44"/>
      <c r="O439" s="44"/>
      <c r="P439" s="44"/>
      <c r="Q439" s="44"/>
      <c r="R439" s="44"/>
      <c r="S439" s="44"/>
      <c r="T439" s="44"/>
      <c r="U439" s="44"/>
      <c r="V439" s="44"/>
    </row>
    <row r="440" spans="1:22" ht="19.5" customHeight="1" x14ac:dyDescent="0.2">
      <c r="A440" s="44"/>
      <c r="B440" s="44"/>
      <c r="C440" s="2"/>
      <c r="D440" s="22"/>
      <c r="E440" s="44"/>
      <c r="F440" s="44"/>
      <c r="G440" s="44"/>
      <c r="H440" s="44"/>
      <c r="I440" s="44"/>
      <c r="J440" s="44"/>
      <c r="K440" s="44"/>
      <c r="L440" s="44"/>
      <c r="M440" s="44"/>
      <c r="N440" s="44"/>
      <c r="O440" s="44"/>
      <c r="P440" s="44"/>
      <c r="Q440" s="44"/>
      <c r="R440" s="44"/>
      <c r="S440" s="44"/>
      <c r="T440" s="44"/>
      <c r="U440" s="44"/>
      <c r="V440" s="44"/>
    </row>
    <row r="441" spans="1:22" ht="19.5" customHeight="1" x14ac:dyDescent="0.2">
      <c r="A441" s="44"/>
      <c r="B441" s="44"/>
      <c r="C441" s="2"/>
      <c r="D441" s="22"/>
      <c r="E441" s="44"/>
      <c r="F441" s="44"/>
      <c r="G441" s="44"/>
      <c r="H441" s="44"/>
      <c r="I441" s="44"/>
      <c r="J441" s="44"/>
      <c r="K441" s="44"/>
      <c r="L441" s="44"/>
      <c r="M441" s="44"/>
      <c r="N441" s="44"/>
      <c r="O441" s="44"/>
      <c r="P441" s="44"/>
      <c r="Q441" s="44"/>
      <c r="R441" s="44"/>
      <c r="S441" s="44"/>
      <c r="T441" s="44"/>
      <c r="U441" s="44"/>
      <c r="V441" s="44"/>
    </row>
    <row r="442" spans="1:22" ht="19.5" customHeight="1" x14ac:dyDescent="0.2">
      <c r="A442" s="44"/>
      <c r="B442" s="44"/>
      <c r="C442" s="2"/>
      <c r="D442" s="22"/>
      <c r="E442" s="44"/>
      <c r="F442" s="44"/>
      <c r="G442" s="44"/>
      <c r="H442" s="44"/>
      <c r="I442" s="44"/>
      <c r="J442" s="44"/>
      <c r="K442" s="44"/>
      <c r="L442" s="44"/>
      <c r="M442" s="44"/>
      <c r="N442" s="44"/>
      <c r="O442" s="44"/>
      <c r="P442" s="44"/>
      <c r="Q442" s="44"/>
      <c r="R442" s="44"/>
      <c r="S442" s="44"/>
      <c r="T442" s="44"/>
      <c r="U442" s="44"/>
      <c r="V442" s="44"/>
    </row>
    <row r="443" spans="1:22" ht="19.5" customHeight="1" x14ac:dyDescent="0.2">
      <c r="A443" s="44"/>
      <c r="B443" s="44"/>
      <c r="C443" s="2"/>
      <c r="D443" s="22"/>
      <c r="E443" s="44"/>
      <c r="F443" s="44"/>
      <c r="G443" s="44"/>
      <c r="H443" s="44"/>
      <c r="I443" s="44"/>
      <c r="J443" s="44"/>
      <c r="K443" s="44"/>
      <c r="L443" s="44"/>
      <c r="M443" s="44"/>
      <c r="N443" s="44"/>
      <c r="O443" s="44"/>
      <c r="P443" s="44"/>
      <c r="Q443" s="44"/>
      <c r="R443" s="44"/>
      <c r="S443" s="44"/>
      <c r="T443" s="44"/>
      <c r="U443" s="44"/>
      <c r="V443" s="44"/>
    </row>
    <row r="444" spans="1:22" ht="19.5" customHeight="1" x14ac:dyDescent="0.2">
      <c r="A444" s="44"/>
      <c r="B444" s="44"/>
      <c r="C444" s="2"/>
      <c r="D444" s="22"/>
      <c r="E444" s="44"/>
      <c r="F444" s="44"/>
      <c r="G444" s="44"/>
      <c r="H444" s="44"/>
      <c r="I444" s="44"/>
      <c r="J444" s="44"/>
      <c r="K444" s="44"/>
      <c r="L444" s="44"/>
      <c r="M444" s="44"/>
      <c r="N444" s="44"/>
      <c r="O444" s="44"/>
      <c r="P444" s="44"/>
      <c r="Q444" s="44"/>
      <c r="R444" s="44"/>
      <c r="S444" s="44"/>
      <c r="T444" s="44"/>
      <c r="U444" s="44"/>
      <c r="V444" s="44"/>
    </row>
    <row r="445" spans="1:22" ht="19.5" customHeight="1" x14ac:dyDescent="0.2">
      <c r="A445" s="44"/>
      <c r="B445" s="44"/>
      <c r="C445" s="2"/>
      <c r="D445" s="22"/>
      <c r="E445" s="44"/>
      <c r="F445" s="44"/>
      <c r="G445" s="44"/>
      <c r="H445" s="44"/>
      <c r="I445" s="44"/>
      <c r="J445" s="44"/>
      <c r="K445" s="44"/>
      <c r="L445" s="44"/>
      <c r="M445" s="44"/>
      <c r="N445" s="44"/>
      <c r="O445" s="44"/>
      <c r="P445" s="44"/>
      <c r="Q445" s="44"/>
      <c r="R445" s="44"/>
      <c r="S445" s="44"/>
      <c r="T445" s="44"/>
      <c r="U445" s="44"/>
      <c r="V445" s="44"/>
    </row>
    <row r="446" spans="1:22" ht="19.5" customHeight="1" x14ac:dyDescent="0.2">
      <c r="A446" s="44"/>
      <c r="B446" s="44"/>
      <c r="C446" s="2"/>
      <c r="D446" s="22"/>
      <c r="E446" s="44"/>
      <c r="F446" s="44"/>
      <c r="G446" s="44"/>
      <c r="H446" s="44"/>
      <c r="I446" s="44"/>
      <c r="J446" s="44"/>
      <c r="K446" s="44"/>
      <c r="L446" s="44"/>
      <c r="M446" s="44"/>
      <c r="N446" s="44"/>
      <c r="O446" s="44"/>
      <c r="P446" s="44"/>
      <c r="Q446" s="44"/>
      <c r="R446" s="44"/>
      <c r="S446" s="44"/>
      <c r="T446" s="44"/>
      <c r="U446" s="44"/>
      <c r="V446" s="44"/>
    </row>
    <row r="447" spans="1:22" ht="19.5" customHeight="1" x14ac:dyDescent="0.2">
      <c r="A447" s="44"/>
      <c r="B447" s="44"/>
      <c r="C447" s="2"/>
      <c r="D447" s="22"/>
      <c r="E447" s="44"/>
      <c r="F447" s="44"/>
      <c r="G447" s="44"/>
      <c r="H447" s="44"/>
      <c r="I447" s="44"/>
      <c r="J447" s="44"/>
      <c r="K447" s="44"/>
      <c r="L447" s="44"/>
      <c r="M447" s="44"/>
      <c r="N447" s="44"/>
      <c r="O447" s="44"/>
      <c r="P447" s="44"/>
      <c r="Q447" s="44"/>
      <c r="R447" s="44"/>
      <c r="S447" s="44"/>
      <c r="T447" s="44"/>
      <c r="U447" s="44"/>
      <c r="V447" s="44"/>
    </row>
    <row r="448" spans="1:22" ht="19.5" customHeight="1" x14ac:dyDescent="0.2">
      <c r="A448" s="44"/>
      <c r="B448" s="44"/>
      <c r="C448" s="2"/>
      <c r="D448" s="22"/>
      <c r="E448" s="44"/>
      <c r="F448" s="44"/>
      <c r="G448" s="44"/>
      <c r="H448" s="44"/>
      <c r="I448" s="44"/>
      <c r="J448" s="44"/>
      <c r="K448" s="44"/>
      <c r="L448" s="44"/>
      <c r="M448" s="44"/>
      <c r="N448" s="44"/>
      <c r="O448" s="44"/>
      <c r="P448" s="44"/>
      <c r="Q448" s="44"/>
      <c r="R448" s="44"/>
      <c r="S448" s="44"/>
      <c r="T448" s="44"/>
      <c r="U448" s="44"/>
      <c r="V448" s="44"/>
    </row>
    <row r="449" spans="1:22" ht="19.5" customHeight="1" x14ac:dyDescent="0.2">
      <c r="A449" s="44"/>
      <c r="B449" s="44"/>
      <c r="C449" s="2"/>
      <c r="D449" s="22"/>
      <c r="E449" s="44"/>
      <c r="F449" s="44"/>
      <c r="G449" s="44"/>
      <c r="H449" s="44"/>
      <c r="I449" s="44"/>
      <c r="J449" s="44"/>
      <c r="K449" s="44"/>
      <c r="L449" s="44"/>
      <c r="M449" s="44"/>
      <c r="N449" s="44"/>
      <c r="O449" s="44"/>
      <c r="P449" s="44"/>
      <c r="Q449" s="44"/>
      <c r="R449" s="44"/>
      <c r="S449" s="44"/>
      <c r="T449" s="44"/>
      <c r="U449" s="44"/>
      <c r="V449" s="44"/>
    </row>
    <row r="450" spans="1:22" ht="19.5" customHeight="1" x14ac:dyDescent="0.2">
      <c r="A450" s="44"/>
      <c r="B450" s="44"/>
      <c r="C450" s="2"/>
      <c r="D450" s="22"/>
      <c r="E450" s="44"/>
      <c r="F450" s="44"/>
      <c r="G450" s="44"/>
      <c r="H450" s="44"/>
      <c r="I450" s="44"/>
      <c r="J450" s="44"/>
      <c r="K450" s="44"/>
      <c r="L450" s="44"/>
      <c r="M450" s="44"/>
      <c r="N450" s="44"/>
      <c r="O450" s="44"/>
      <c r="P450" s="44"/>
      <c r="Q450" s="44"/>
      <c r="R450" s="44"/>
      <c r="S450" s="44"/>
      <c r="T450" s="44"/>
      <c r="U450" s="44"/>
      <c r="V450" s="44"/>
    </row>
    <row r="451" spans="1:22" ht="19.5" customHeight="1" x14ac:dyDescent="0.2">
      <c r="A451" s="44"/>
      <c r="B451" s="44"/>
      <c r="C451" s="2"/>
      <c r="D451" s="22"/>
      <c r="E451" s="44"/>
      <c r="F451" s="44"/>
      <c r="G451" s="44"/>
      <c r="H451" s="44"/>
      <c r="I451" s="44"/>
      <c r="J451" s="44"/>
      <c r="K451" s="44"/>
      <c r="L451" s="44"/>
      <c r="M451" s="44"/>
      <c r="N451" s="44"/>
      <c r="O451" s="44"/>
      <c r="P451" s="44"/>
      <c r="Q451" s="44"/>
      <c r="R451" s="44"/>
      <c r="S451" s="44"/>
      <c r="T451" s="44"/>
      <c r="U451" s="44"/>
      <c r="V451" s="44"/>
    </row>
    <row r="452" spans="1:22" ht="19.5" customHeight="1" x14ac:dyDescent="0.2">
      <c r="A452" s="44"/>
      <c r="B452" s="44"/>
      <c r="C452" s="2"/>
      <c r="D452" s="22"/>
      <c r="E452" s="44"/>
      <c r="F452" s="44"/>
      <c r="G452" s="44"/>
      <c r="H452" s="44"/>
      <c r="I452" s="44"/>
      <c r="J452" s="44"/>
      <c r="K452" s="44"/>
      <c r="L452" s="44"/>
      <c r="M452" s="44"/>
      <c r="N452" s="44"/>
      <c r="O452" s="44"/>
      <c r="P452" s="44"/>
      <c r="Q452" s="44"/>
      <c r="R452" s="44"/>
      <c r="S452" s="44"/>
      <c r="T452" s="44"/>
      <c r="U452" s="44"/>
      <c r="V452" s="44"/>
    </row>
    <row r="453" spans="1:22" ht="19.5" customHeight="1" x14ac:dyDescent="0.2">
      <c r="A453" s="44"/>
      <c r="B453" s="44"/>
      <c r="C453" s="2"/>
      <c r="D453" s="22"/>
      <c r="E453" s="44"/>
      <c r="F453" s="44"/>
      <c r="G453" s="44"/>
      <c r="H453" s="44"/>
      <c r="I453" s="44"/>
      <c r="J453" s="44"/>
      <c r="K453" s="44"/>
      <c r="L453" s="44"/>
      <c r="M453" s="44"/>
      <c r="N453" s="44"/>
      <c r="O453" s="44"/>
      <c r="P453" s="44"/>
      <c r="Q453" s="44"/>
      <c r="R453" s="44"/>
      <c r="S453" s="44"/>
      <c r="T453" s="44"/>
      <c r="U453" s="44"/>
      <c r="V453" s="44"/>
    </row>
    <row r="454" spans="1:22" ht="19.5" customHeight="1" x14ac:dyDescent="0.2">
      <c r="A454" s="44"/>
      <c r="B454" s="44"/>
      <c r="C454" s="2"/>
      <c r="D454" s="22"/>
      <c r="E454" s="44"/>
      <c r="F454" s="44"/>
      <c r="G454" s="44"/>
      <c r="H454" s="44"/>
      <c r="I454" s="44"/>
      <c r="J454" s="44"/>
      <c r="K454" s="44"/>
      <c r="L454" s="44"/>
      <c r="M454" s="44"/>
      <c r="N454" s="44"/>
      <c r="O454" s="44"/>
      <c r="P454" s="44"/>
      <c r="Q454" s="44"/>
      <c r="R454" s="44"/>
      <c r="S454" s="44"/>
      <c r="T454" s="44"/>
      <c r="U454" s="44"/>
      <c r="V454" s="44"/>
    </row>
    <row r="455" spans="1:22" ht="19.5" customHeight="1" x14ac:dyDescent="0.2">
      <c r="A455" s="44"/>
      <c r="B455" s="44"/>
      <c r="C455" s="2"/>
      <c r="D455" s="22"/>
      <c r="E455" s="44"/>
      <c r="F455" s="44"/>
      <c r="G455" s="44"/>
      <c r="H455" s="44"/>
      <c r="I455" s="44"/>
      <c r="J455" s="44"/>
      <c r="K455" s="44"/>
      <c r="L455" s="44"/>
      <c r="M455" s="44"/>
      <c r="N455" s="44"/>
      <c r="O455" s="44"/>
      <c r="P455" s="44"/>
      <c r="Q455" s="44"/>
      <c r="R455" s="44"/>
      <c r="S455" s="44"/>
      <c r="T455" s="44"/>
      <c r="U455" s="44"/>
      <c r="V455" s="44"/>
    </row>
    <row r="456" spans="1:22" ht="19.5" customHeight="1" x14ac:dyDescent="0.2">
      <c r="A456" s="44"/>
      <c r="B456" s="44"/>
      <c r="C456" s="2"/>
      <c r="D456" s="22"/>
      <c r="E456" s="44"/>
      <c r="F456" s="44"/>
      <c r="G456" s="44"/>
      <c r="H456" s="44"/>
      <c r="I456" s="44"/>
      <c r="J456" s="44"/>
      <c r="K456" s="44"/>
      <c r="L456" s="44"/>
      <c r="M456" s="44"/>
      <c r="N456" s="44"/>
      <c r="O456" s="44"/>
      <c r="P456" s="44"/>
      <c r="Q456" s="44"/>
      <c r="R456" s="44"/>
      <c r="S456" s="44"/>
      <c r="T456" s="44"/>
      <c r="U456" s="44"/>
      <c r="V456" s="44"/>
    </row>
    <row r="457" spans="1:22" ht="19.5" customHeight="1" x14ac:dyDescent="0.2">
      <c r="A457" s="44"/>
      <c r="B457" s="44"/>
      <c r="C457" s="2"/>
      <c r="D457" s="22"/>
      <c r="E457" s="44"/>
      <c r="F457" s="44"/>
      <c r="G457" s="44"/>
      <c r="H457" s="44"/>
      <c r="I457" s="44"/>
      <c r="J457" s="44"/>
      <c r="K457" s="44"/>
      <c r="L457" s="44"/>
      <c r="M457" s="44"/>
      <c r="N457" s="44"/>
      <c r="O457" s="44"/>
      <c r="P457" s="44"/>
      <c r="Q457" s="44"/>
      <c r="R457" s="44"/>
      <c r="S457" s="44"/>
      <c r="T457" s="44"/>
      <c r="U457" s="44"/>
      <c r="V457" s="44"/>
    </row>
    <row r="458" spans="1:22" ht="19.5" customHeight="1" x14ac:dyDescent="0.2">
      <c r="A458" s="44"/>
      <c r="B458" s="44"/>
      <c r="C458" s="2"/>
      <c r="D458" s="22"/>
      <c r="E458" s="44"/>
      <c r="F458" s="44"/>
      <c r="G458" s="44"/>
      <c r="H458" s="44"/>
      <c r="I458" s="44"/>
      <c r="J458" s="44"/>
      <c r="K458" s="44"/>
      <c r="L458" s="44"/>
      <c r="M458" s="44"/>
      <c r="N458" s="44"/>
      <c r="O458" s="44"/>
      <c r="P458" s="44"/>
      <c r="Q458" s="44"/>
      <c r="R458" s="44"/>
      <c r="S458" s="44"/>
      <c r="T458" s="44"/>
      <c r="U458" s="44"/>
      <c r="V458" s="44"/>
    </row>
    <row r="459" spans="1:22" ht="19.5" customHeight="1" x14ac:dyDescent="0.2">
      <c r="A459" s="44"/>
      <c r="B459" s="44"/>
      <c r="C459" s="2"/>
      <c r="D459" s="22"/>
      <c r="E459" s="44"/>
      <c r="F459" s="44"/>
      <c r="G459" s="44"/>
      <c r="H459" s="44"/>
      <c r="I459" s="44"/>
      <c r="J459" s="44"/>
      <c r="K459" s="44"/>
      <c r="L459" s="44"/>
      <c r="M459" s="44"/>
      <c r="N459" s="44"/>
      <c r="O459" s="44"/>
      <c r="P459" s="44"/>
      <c r="Q459" s="44"/>
      <c r="R459" s="44"/>
      <c r="S459" s="44"/>
      <c r="T459" s="44"/>
      <c r="U459" s="44"/>
      <c r="V459" s="44"/>
    </row>
    <row r="460" spans="1:22" ht="19.5" customHeight="1" x14ac:dyDescent="0.2">
      <c r="A460" s="44"/>
      <c r="B460" s="44"/>
      <c r="C460" s="2"/>
      <c r="D460" s="22"/>
      <c r="E460" s="44"/>
      <c r="F460" s="44"/>
      <c r="G460" s="44"/>
      <c r="H460" s="44"/>
      <c r="I460" s="44"/>
      <c r="J460" s="44"/>
      <c r="K460" s="44"/>
      <c r="L460" s="44"/>
      <c r="M460" s="44"/>
      <c r="N460" s="44"/>
      <c r="O460" s="44"/>
      <c r="P460" s="44"/>
      <c r="Q460" s="44"/>
      <c r="R460" s="44"/>
      <c r="S460" s="44"/>
      <c r="T460" s="44"/>
      <c r="U460" s="44"/>
      <c r="V460" s="44"/>
    </row>
    <row r="461" spans="1:22" ht="19.5" customHeight="1" x14ac:dyDescent="0.2">
      <c r="A461" s="44"/>
      <c r="B461" s="44"/>
      <c r="C461" s="2"/>
      <c r="D461" s="22"/>
      <c r="E461" s="44"/>
      <c r="F461" s="44"/>
      <c r="G461" s="44"/>
      <c r="H461" s="44"/>
      <c r="I461" s="44"/>
      <c r="J461" s="44"/>
      <c r="K461" s="44"/>
      <c r="L461" s="44"/>
      <c r="M461" s="44"/>
      <c r="N461" s="44"/>
      <c r="O461" s="44"/>
      <c r="P461" s="44"/>
      <c r="Q461" s="44"/>
      <c r="R461" s="44"/>
      <c r="S461" s="44"/>
      <c r="T461" s="44"/>
      <c r="U461" s="44"/>
      <c r="V461" s="44"/>
    </row>
    <row r="462" spans="1:22" ht="19.5" customHeight="1" x14ac:dyDescent="0.2">
      <c r="A462" s="44"/>
      <c r="B462" s="44"/>
      <c r="C462" s="2"/>
      <c r="D462" s="22"/>
      <c r="E462" s="44"/>
      <c r="F462" s="44"/>
      <c r="G462" s="44"/>
      <c r="H462" s="44"/>
      <c r="I462" s="44"/>
      <c r="J462" s="44"/>
      <c r="K462" s="44"/>
      <c r="L462" s="44"/>
      <c r="M462" s="44"/>
      <c r="N462" s="44"/>
      <c r="O462" s="44"/>
      <c r="P462" s="44"/>
      <c r="Q462" s="44"/>
      <c r="R462" s="44"/>
      <c r="S462" s="44"/>
      <c r="T462" s="44"/>
      <c r="U462" s="44"/>
      <c r="V462" s="44"/>
    </row>
    <row r="463" spans="1:22" ht="19.5" customHeight="1" x14ac:dyDescent="0.2">
      <c r="A463" s="44"/>
      <c r="B463" s="44"/>
      <c r="C463" s="2"/>
      <c r="D463" s="22"/>
      <c r="E463" s="44"/>
      <c r="F463" s="44"/>
      <c r="G463" s="44"/>
      <c r="H463" s="44"/>
      <c r="I463" s="44"/>
      <c r="J463" s="44"/>
      <c r="K463" s="44"/>
      <c r="L463" s="44"/>
      <c r="M463" s="44"/>
      <c r="N463" s="44"/>
      <c r="O463" s="44"/>
      <c r="P463" s="44"/>
      <c r="Q463" s="44"/>
      <c r="R463" s="44"/>
      <c r="S463" s="44"/>
      <c r="T463" s="44"/>
      <c r="U463" s="44"/>
      <c r="V463" s="44"/>
    </row>
    <row r="464" spans="1:22" ht="19.5" customHeight="1" x14ac:dyDescent="0.2">
      <c r="A464" s="44"/>
      <c r="B464" s="44"/>
      <c r="C464" s="2"/>
      <c r="D464" s="22"/>
      <c r="E464" s="44"/>
      <c r="F464" s="44"/>
      <c r="G464" s="44"/>
      <c r="H464" s="44"/>
      <c r="I464" s="44"/>
      <c r="J464" s="44"/>
      <c r="K464" s="44"/>
      <c r="L464" s="44"/>
      <c r="M464" s="44"/>
      <c r="N464" s="44"/>
      <c r="O464" s="44"/>
      <c r="P464" s="44"/>
      <c r="Q464" s="44"/>
      <c r="R464" s="44"/>
      <c r="S464" s="44"/>
      <c r="T464" s="44"/>
      <c r="U464" s="44"/>
      <c r="V464" s="44"/>
    </row>
    <row r="465" spans="1:22" ht="19.5" customHeight="1" x14ac:dyDescent="0.2">
      <c r="A465" s="44"/>
      <c r="B465" s="44"/>
      <c r="C465" s="2"/>
      <c r="D465" s="22"/>
      <c r="E465" s="44"/>
      <c r="F465" s="44"/>
      <c r="G465" s="44"/>
      <c r="H465" s="44"/>
      <c r="I465" s="44"/>
      <c r="J465" s="44"/>
      <c r="K465" s="44"/>
      <c r="L465" s="44"/>
      <c r="M465" s="44"/>
      <c r="N465" s="44"/>
      <c r="O465" s="44"/>
      <c r="P465" s="44"/>
      <c r="Q465" s="44"/>
      <c r="R465" s="44"/>
      <c r="S465" s="44"/>
      <c r="T465" s="44"/>
      <c r="U465" s="44"/>
      <c r="V465" s="44"/>
    </row>
    <row r="466" spans="1:22" ht="19.5" customHeight="1" x14ac:dyDescent="0.2">
      <c r="A466" s="44"/>
      <c r="B466" s="44"/>
      <c r="C466" s="2"/>
      <c r="D466" s="22"/>
      <c r="E466" s="44"/>
      <c r="F466" s="44"/>
      <c r="G466" s="44"/>
      <c r="H466" s="44"/>
      <c r="I466" s="44"/>
      <c r="J466" s="44"/>
      <c r="K466" s="44"/>
      <c r="L466" s="44"/>
      <c r="M466" s="44"/>
      <c r="N466" s="44"/>
      <c r="O466" s="44"/>
      <c r="P466" s="44"/>
      <c r="Q466" s="44"/>
      <c r="R466" s="44"/>
      <c r="S466" s="44"/>
      <c r="T466" s="44"/>
      <c r="U466" s="44"/>
      <c r="V466" s="44"/>
    </row>
    <row r="467" spans="1:22" ht="19.5" customHeight="1" x14ac:dyDescent="0.2">
      <c r="A467" s="44"/>
      <c r="B467" s="44"/>
      <c r="C467" s="2"/>
      <c r="D467" s="22"/>
      <c r="E467" s="44"/>
      <c r="F467" s="44"/>
      <c r="G467" s="44"/>
      <c r="H467" s="44"/>
      <c r="I467" s="44"/>
      <c r="J467" s="44"/>
      <c r="K467" s="44"/>
      <c r="L467" s="44"/>
      <c r="M467" s="44"/>
      <c r="N467" s="44"/>
      <c r="O467" s="44"/>
      <c r="P467" s="44"/>
      <c r="Q467" s="44"/>
      <c r="R467" s="44"/>
      <c r="S467" s="44"/>
      <c r="T467" s="44"/>
      <c r="U467" s="44"/>
      <c r="V467" s="44"/>
    </row>
    <row r="468" spans="1:22" ht="19.5" customHeight="1" x14ac:dyDescent="0.2">
      <c r="A468" s="44"/>
      <c r="B468" s="44"/>
      <c r="C468" s="2"/>
      <c r="D468" s="22"/>
      <c r="E468" s="44"/>
      <c r="F468" s="44"/>
      <c r="G468" s="44"/>
      <c r="H468" s="44"/>
      <c r="I468" s="44"/>
      <c r="J468" s="44"/>
      <c r="K468" s="44"/>
      <c r="L468" s="44"/>
      <c r="M468" s="44"/>
      <c r="N468" s="44"/>
      <c r="O468" s="44"/>
      <c r="P468" s="44"/>
      <c r="Q468" s="44"/>
      <c r="R468" s="44"/>
      <c r="S468" s="44"/>
      <c r="T468" s="44"/>
      <c r="U468" s="44"/>
      <c r="V468" s="44"/>
    </row>
    <row r="469" spans="1:22" ht="19.5" customHeight="1" x14ac:dyDescent="0.2">
      <c r="A469" s="44"/>
      <c r="B469" s="44"/>
      <c r="C469" s="2"/>
      <c r="D469" s="22"/>
      <c r="E469" s="44"/>
      <c r="F469" s="44"/>
      <c r="G469" s="44"/>
      <c r="H469" s="44"/>
      <c r="I469" s="44"/>
      <c r="J469" s="44"/>
      <c r="K469" s="44"/>
      <c r="L469" s="44"/>
      <c r="M469" s="44"/>
      <c r="N469" s="44"/>
      <c r="O469" s="44"/>
      <c r="P469" s="44"/>
      <c r="Q469" s="44"/>
      <c r="R469" s="44"/>
      <c r="S469" s="44"/>
      <c r="T469" s="44"/>
      <c r="U469" s="44"/>
      <c r="V469" s="44"/>
    </row>
    <row r="470" spans="1:22" ht="19.5" customHeight="1" x14ac:dyDescent="0.2">
      <c r="A470" s="44"/>
      <c r="B470" s="44"/>
      <c r="C470" s="2"/>
      <c r="D470" s="22"/>
      <c r="E470" s="44"/>
      <c r="F470" s="44"/>
      <c r="G470" s="44"/>
      <c r="H470" s="44"/>
      <c r="I470" s="44"/>
      <c r="J470" s="44"/>
      <c r="K470" s="44"/>
      <c r="L470" s="44"/>
      <c r="M470" s="44"/>
      <c r="N470" s="44"/>
      <c r="O470" s="44"/>
      <c r="P470" s="44"/>
      <c r="Q470" s="44"/>
      <c r="R470" s="44"/>
      <c r="S470" s="44"/>
      <c r="T470" s="44"/>
      <c r="U470" s="44"/>
      <c r="V470" s="44"/>
    </row>
    <row r="471" spans="1:22" ht="19.5" customHeight="1" x14ac:dyDescent="0.2">
      <c r="A471" s="44"/>
      <c r="B471" s="44"/>
      <c r="C471" s="2"/>
      <c r="D471" s="22"/>
      <c r="E471" s="44"/>
      <c r="F471" s="44"/>
      <c r="G471" s="44"/>
      <c r="H471" s="44"/>
      <c r="I471" s="44"/>
      <c r="J471" s="44"/>
      <c r="K471" s="44"/>
      <c r="L471" s="44"/>
      <c r="M471" s="44"/>
      <c r="N471" s="44"/>
      <c r="O471" s="44"/>
      <c r="P471" s="44"/>
      <c r="Q471" s="44"/>
      <c r="R471" s="44"/>
      <c r="S471" s="44"/>
      <c r="T471" s="44"/>
      <c r="U471" s="44"/>
      <c r="V471" s="44"/>
    </row>
    <row r="472" spans="1:22" ht="19.5" customHeight="1" x14ac:dyDescent="0.2">
      <c r="A472" s="44"/>
      <c r="B472" s="44"/>
      <c r="C472" s="2"/>
      <c r="D472" s="22"/>
      <c r="E472" s="44"/>
      <c r="F472" s="44"/>
      <c r="G472" s="44"/>
      <c r="H472" s="44"/>
      <c r="I472" s="44"/>
      <c r="J472" s="44"/>
      <c r="K472" s="44"/>
      <c r="L472" s="44"/>
      <c r="M472" s="44"/>
      <c r="N472" s="44"/>
      <c r="O472" s="44"/>
      <c r="P472" s="44"/>
      <c r="Q472" s="44"/>
      <c r="R472" s="44"/>
      <c r="S472" s="44"/>
      <c r="T472" s="44"/>
      <c r="U472" s="44"/>
      <c r="V472" s="44"/>
    </row>
    <row r="473" spans="1:22" ht="19.5" customHeight="1" x14ac:dyDescent="0.2">
      <c r="A473" s="44"/>
      <c r="B473" s="44"/>
      <c r="C473" s="2"/>
      <c r="D473" s="22"/>
      <c r="E473" s="44"/>
      <c r="F473" s="44"/>
      <c r="G473" s="44"/>
      <c r="H473" s="44"/>
      <c r="I473" s="44"/>
      <c r="J473" s="44"/>
      <c r="K473" s="44"/>
      <c r="L473" s="44"/>
      <c r="M473" s="44"/>
      <c r="N473" s="44"/>
      <c r="O473" s="44"/>
      <c r="P473" s="44"/>
      <c r="Q473" s="44"/>
      <c r="R473" s="44"/>
      <c r="S473" s="44"/>
      <c r="T473" s="44"/>
      <c r="U473" s="44"/>
      <c r="V473" s="44"/>
    </row>
    <row r="474" spans="1:22" ht="19.5" customHeight="1" x14ac:dyDescent="0.2">
      <c r="A474" s="44"/>
      <c r="B474" s="44"/>
      <c r="C474" s="2"/>
      <c r="D474" s="22"/>
      <c r="E474" s="44"/>
      <c r="F474" s="44"/>
      <c r="G474" s="44"/>
      <c r="H474" s="44"/>
      <c r="I474" s="44"/>
      <c r="J474" s="44"/>
      <c r="K474" s="44"/>
      <c r="L474" s="44"/>
      <c r="M474" s="44"/>
      <c r="N474" s="44"/>
      <c r="O474" s="44"/>
      <c r="P474" s="44"/>
      <c r="Q474" s="44"/>
      <c r="R474" s="44"/>
      <c r="S474" s="44"/>
      <c r="T474" s="44"/>
      <c r="U474" s="44"/>
      <c r="V474" s="44"/>
    </row>
    <row r="475" spans="1:22" ht="19.5" customHeight="1" x14ac:dyDescent="0.2">
      <c r="A475" s="44"/>
      <c r="B475" s="44"/>
      <c r="C475" s="2"/>
      <c r="D475" s="22"/>
      <c r="E475" s="44"/>
      <c r="F475" s="44"/>
      <c r="G475" s="44"/>
      <c r="H475" s="44"/>
      <c r="I475" s="44"/>
      <c r="J475" s="44"/>
      <c r="K475" s="44"/>
      <c r="L475" s="44"/>
      <c r="M475" s="44"/>
      <c r="N475" s="44"/>
      <c r="O475" s="44"/>
      <c r="P475" s="44"/>
      <c r="Q475" s="44"/>
      <c r="R475" s="44"/>
      <c r="S475" s="44"/>
      <c r="T475" s="44"/>
      <c r="U475" s="44"/>
      <c r="V475" s="44"/>
    </row>
    <row r="476" spans="1:22" ht="19.5" customHeight="1" x14ac:dyDescent="0.2">
      <c r="A476" s="44"/>
      <c r="B476" s="44"/>
      <c r="C476" s="2"/>
      <c r="D476" s="22"/>
      <c r="E476" s="44"/>
      <c r="F476" s="44"/>
      <c r="G476" s="44"/>
      <c r="H476" s="44"/>
      <c r="I476" s="44"/>
      <c r="J476" s="44"/>
      <c r="K476" s="44"/>
      <c r="L476" s="44"/>
      <c r="M476" s="44"/>
      <c r="N476" s="44"/>
      <c r="O476" s="44"/>
      <c r="P476" s="44"/>
      <c r="Q476" s="44"/>
      <c r="R476" s="44"/>
      <c r="S476" s="44"/>
      <c r="T476" s="44"/>
      <c r="U476" s="44"/>
      <c r="V476" s="44"/>
    </row>
    <row r="477" spans="1:22" ht="19.5" customHeight="1" x14ac:dyDescent="0.2">
      <c r="A477" s="44"/>
      <c r="B477" s="44"/>
      <c r="C477" s="2"/>
      <c r="D477" s="22"/>
      <c r="E477" s="44"/>
      <c r="F477" s="44"/>
      <c r="G477" s="44"/>
      <c r="H477" s="44"/>
      <c r="I477" s="44"/>
      <c r="J477" s="44"/>
      <c r="K477" s="44"/>
      <c r="L477" s="44"/>
      <c r="M477" s="44"/>
      <c r="N477" s="44"/>
      <c r="O477" s="44"/>
      <c r="P477" s="44"/>
      <c r="Q477" s="44"/>
      <c r="R477" s="44"/>
      <c r="S477" s="44"/>
      <c r="T477" s="44"/>
      <c r="U477" s="44"/>
      <c r="V477" s="44"/>
    </row>
    <row r="478" spans="1:22" ht="19.5" customHeight="1" x14ac:dyDescent="0.2">
      <c r="A478" s="44"/>
      <c r="B478" s="44"/>
      <c r="C478" s="2"/>
      <c r="D478" s="22"/>
      <c r="E478" s="44"/>
      <c r="F478" s="44"/>
      <c r="G478" s="44"/>
      <c r="H478" s="44"/>
      <c r="I478" s="44"/>
      <c r="J478" s="44"/>
      <c r="K478" s="44"/>
      <c r="L478" s="44"/>
      <c r="M478" s="44"/>
      <c r="N478" s="44"/>
      <c r="O478" s="44"/>
      <c r="P478" s="44"/>
      <c r="Q478" s="44"/>
      <c r="R478" s="44"/>
      <c r="S478" s="44"/>
      <c r="T478" s="44"/>
      <c r="U478" s="44"/>
      <c r="V478" s="44"/>
    </row>
    <row r="479" spans="1:22" ht="19.5" customHeight="1" x14ac:dyDescent="0.2">
      <c r="A479" s="44"/>
      <c r="B479" s="44"/>
      <c r="C479" s="2"/>
      <c r="D479" s="22"/>
      <c r="E479" s="44"/>
      <c r="F479" s="44"/>
      <c r="G479" s="44"/>
      <c r="H479" s="44"/>
      <c r="I479" s="44"/>
      <c r="J479" s="44"/>
      <c r="K479" s="44"/>
      <c r="L479" s="44"/>
      <c r="M479" s="44"/>
      <c r="N479" s="44"/>
      <c r="O479" s="44"/>
      <c r="P479" s="44"/>
      <c r="Q479" s="44"/>
      <c r="R479" s="44"/>
      <c r="S479" s="44"/>
      <c r="T479" s="44"/>
      <c r="U479" s="44"/>
      <c r="V479" s="44"/>
    </row>
    <row r="480" spans="1:22" ht="19.5" customHeight="1" x14ac:dyDescent="0.2">
      <c r="A480" s="44"/>
      <c r="B480" s="44"/>
      <c r="C480" s="2"/>
      <c r="D480" s="22"/>
      <c r="E480" s="44"/>
      <c r="F480" s="44"/>
      <c r="G480" s="44"/>
      <c r="H480" s="44"/>
      <c r="I480" s="44"/>
      <c r="J480" s="44"/>
      <c r="K480" s="44"/>
      <c r="L480" s="44"/>
      <c r="M480" s="44"/>
      <c r="N480" s="44"/>
      <c r="O480" s="44"/>
      <c r="P480" s="44"/>
      <c r="Q480" s="44"/>
      <c r="R480" s="44"/>
      <c r="S480" s="44"/>
      <c r="T480" s="44"/>
      <c r="U480" s="44"/>
      <c r="V480" s="44"/>
    </row>
    <row r="481" spans="1:22" ht="19.5" customHeight="1" x14ac:dyDescent="0.2">
      <c r="A481" s="44"/>
      <c r="B481" s="44"/>
      <c r="C481" s="2"/>
      <c r="D481" s="22"/>
      <c r="E481" s="44"/>
      <c r="F481" s="44"/>
      <c r="G481" s="44"/>
      <c r="H481" s="44"/>
      <c r="I481" s="44"/>
      <c r="J481" s="44"/>
      <c r="K481" s="44"/>
      <c r="L481" s="44"/>
      <c r="M481" s="44"/>
      <c r="N481" s="44"/>
      <c r="O481" s="44"/>
      <c r="P481" s="44"/>
      <c r="Q481" s="44"/>
      <c r="R481" s="44"/>
      <c r="S481" s="44"/>
      <c r="T481" s="44"/>
      <c r="U481" s="44"/>
      <c r="V481" s="44"/>
    </row>
    <row r="482" spans="1:22" ht="19.5" customHeight="1" x14ac:dyDescent="0.2">
      <c r="A482" s="44"/>
      <c r="B482" s="44"/>
      <c r="C482" s="2"/>
      <c r="D482" s="22"/>
      <c r="E482" s="44"/>
      <c r="F482" s="44"/>
      <c r="G482" s="44"/>
      <c r="H482" s="44"/>
      <c r="I482" s="44"/>
      <c r="J482" s="44"/>
      <c r="K482" s="44"/>
      <c r="L482" s="44"/>
      <c r="M482" s="44"/>
      <c r="N482" s="44"/>
      <c r="O482" s="44"/>
      <c r="P482" s="44"/>
      <c r="Q482" s="44"/>
      <c r="R482" s="44"/>
      <c r="S482" s="44"/>
      <c r="T482" s="44"/>
      <c r="U482" s="44"/>
      <c r="V482" s="44"/>
    </row>
    <row r="483" spans="1:22" ht="19.5" customHeight="1" x14ac:dyDescent="0.2">
      <c r="A483" s="44"/>
      <c r="B483" s="44"/>
      <c r="C483" s="2"/>
      <c r="D483" s="22"/>
      <c r="E483" s="44"/>
      <c r="F483" s="44"/>
      <c r="G483" s="44"/>
      <c r="H483" s="44"/>
      <c r="I483" s="44"/>
      <c r="J483" s="44"/>
      <c r="K483" s="44"/>
      <c r="L483" s="44"/>
      <c r="M483" s="44"/>
      <c r="N483" s="44"/>
      <c r="O483" s="44"/>
      <c r="P483" s="44"/>
      <c r="Q483" s="44"/>
      <c r="R483" s="44"/>
      <c r="S483" s="44"/>
      <c r="T483" s="44"/>
      <c r="U483" s="44"/>
      <c r="V483" s="44"/>
    </row>
    <row r="484" spans="1:22" ht="19.5" customHeight="1" x14ac:dyDescent="0.2">
      <c r="A484" s="44"/>
      <c r="B484" s="44"/>
      <c r="C484" s="2"/>
      <c r="D484" s="22"/>
      <c r="E484" s="44"/>
      <c r="F484" s="44"/>
      <c r="G484" s="44"/>
      <c r="H484" s="44"/>
      <c r="I484" s="44"/>
      <c r="J484" s="44"/>
      <c r="K484" s="44"/>
      <c r="L484" s="44"/>
      <c r="M484" s="44"/>
      <c r="N484" s="44"/>
      <c r="O484" s="44"/>
      <c r="P484" s="44"/>
      <c r="Q484" s="44"/>
      <c r="R484" s="44"/>
      <c r="S484" s="44"/>
      <c r="T484" s="44"/>
      <c r="U484" s="44"/>
      <c r="V484" s="44"/>
    </row>
    <row r="485" spans="1:22" ht="19.5" customHeight="1" x14ac:dyDescent="0.2">
      <c r="A485" s="44"/>
      <c r="B485" s="44"/>
      <c r="C485" s="2"/>
      <c r="D485" s="22"/>
      <c r="E485" s="44"/>
      <c r="F485" s="44"/>
      <c r="G485" s="44"/>
      <c r="H485" s="44"/>
      <c r="I485" s="44"/>
      <c r="J485" s="44"/>
      <c r="K485" s="44"/>
      <c r="L485" s="44"/>
      <c r="M485" s="44"/>
      <c r="N485" s="44"/>
      <c r="O485" s="44"/>
      <c r="P485" s="44"/>
      <c r="Q485" s="44"/>
      <c r="R485" s="44"/>
      <c r="S485" s="44"/>
      <c r="T485" s="44"/>
      <c r="U485" s="44"/>
      <c r="V485" s="44"/>
    </row>
    <row r="486" spans="1:22" ht="19.5" customHeight="1" x14ac:dyDescent="0.2">
      <c r="A486" s="44"/>
      <c r="B486" s="44"/>
      <c r="C486" s="2"/>
      <c r="D486" s="22"/>
      <c r="E486" s="44"/>
      <c r="F486" s="44"/>
      <c r="G486" s="44"/>
      <c r="H486" s="44"/>
      <c r="I486" s="44"/>
      <c r="J486" s="44"/>
      <c r="K486" s="44"/>
      <c r="L486" s="44"/>
      <c r="M486" s="44"/>
      <c r="N486" s="44"/>
      <c r="O486" s="44"/>
      <c r="P486" s="44"/>
      <c r="Q486" s="44"/>
      <c r="R486" s="44"/>
      <c r="S486" s="44"/>
      <c r="T486" s="44"/>
      <c r="U486" s="44"/>
      <c r="V486" s="44"/>
    </row>
    <row r="487" spans="1:22" ht="19.5" customHeight="1" x14ac:dyDescent="0.2">
      <c r="A487" s="44"/>
      <c r="B487" s="44"/>
      <c r="C487" s="2"/>
      <c r="D487" s="22"/>
      <c r="E487" s="44"/>
      <c r="F487" s="44"/>
      <c r="G487" s="44"/>
      <c r="H487" s="44"/>
      <c r="I487" s="44"/>
      <c r="J487" s="44"/>
      <c r="K487" s="44"/>
      <c r="L487" s="44"/>
      <c r="M487" s="44"/>
      <c r="N487" s="44"/>
      <c r="O487" s="44"/>
      <c r="P487" s="44"/>
      <c r="Q487" s="44"/>
      <c r="R487" s="44"/>
      <c r="S487" s="44"/>
      <c r="T487" s="44"/>
      <c r="U487" s="44"/>
      <c r="V487" s="44"/>
    </row>
    <row r="488" spans="1:22" ht="19.5" customHeight="1" x14ac:dyDescent="0.2">
      <c r="A488" s="44"/>
      <c r="B488" s="44"/>
      <c r="C488" s="2"/>
      <c r="D488" s="22"/>
      <c r="E488" s="44"/>
      <c r="F488" s="44"/>
      <c r="G488" s="44"/>
      <c r="H488" s="44"/>
      <c r="I488" s="44"/>
      <c r="J488" s="44"/>
      <c r="K488" s="44"/>
      <c r="L488" s="44"/>
      <c r="M488" s="44"/>
      <c r="N488" s="44"/>
      <c r="O488" s="44"/>
      <c r="P488" s="44"/>
      <c r="Q488" s="44"/>
      <c r="R488" s="44"/>
      <c r="S488" s="44"/>
      <c r="T488" s="44"/>
      <c r="U488" s="44"/>
      <c r="V488" s="44"/>
    </row>
    <row r="489" spans="1:22" ht="19.5" customHeight="1" x14ac:dyDescent="0.2">
      <c r="A489" s="44"/>
      <c r="B489" s="44"/>
      <c r="C489" s="2"/>
      <c r="D489" s="22"/>
      <c r="E489" s="44"/>
      <c r="F489" s="44"/>
      <c r="G489" s="44"/>
      <c r="H489" s="44"/>
      <c r="I489" s="44"/>
      <c r="J489" s="44"/>
      <c r="K489" s="44"/>
      <c r="L489" s="44"/>
      <c r="M489" s="44"/>
      <c r="N489" s="44"/>
      <c r="O489" s="44"/>
      <c r="P489" s="44"/>
      <c r="Q489" s="44"/>
      <c r="R489" s="44"/>
      <c r="S489" s="44"/>
      <c r="T489" s="44"/>
      <c r="U489" s="44"/>
      <c r="V489" s="44"/>
    </row>
    <row r="490" spans="1:22" ht="19.5" customHeight="1" x14ac:dyDescent="0.2">
      <c r="A490" s="44"/>
      <c r="B490" s="44"/>
      <c r="C490" s="2"/>
      <c r="D490" s="22"/>
      <c r="E490" s="44"/>
      <c r="F490" s="44"/>
      <c r="G490" s="44"/>
      <c r="H490" s="44"/>
      <c r="I490" s="44"/>
      <c r="J490" s="44"/>
      <c r="K490" s="44"/>
      <c r="L490" s="44"/>
      <c r="M490" s="44"/>
      <c r="N490" s="44"/>
      <c r="O490" s="44"/>
      <c r="P490" s="44"/>
      <c r="Q490" s="44"/>
      <c r="R490" s="44"/>
      <c r="S490" s="44"/>
      <c r="T490" s="44"/>
      <c r="U490" s="44"/>
      <c r="V490" s="44"/>
    </row>
    <row r="491" spans="1:22" ht="19.5" customHeight="1" x14ac:dyDescent="0.2">
      <c r="A491" s="44"/>
      <c r="B491" s="44"/>
      <c r="C491" s="2"/>
      <c r="D491" s="22"/>
      <c r="E491" s="44"/>
      <c r="F491" s="44"/>
      <c r="G491" s="44"/>
      <c r="H491" s="44"/>
      <c r="I491" s="44"/>
      <c r="J491" s="44"/>
      <c r="K491" s="44"/>
      <c r="L491" s="44"/>
      <c r="M491" s="44"/>
      <c r="N491" s="44"/>
      <c r="O491" s="44"/>
      <c r="P491" s="44"/>
      <c r="Q491" s="44"/>
      <c r="R491" s="44"/>
      <c r="S491" s="44"/>
      <c r="T491" s="44"/>
      <c r="U491" s="44"/>
      <c r="V491" s="44"/>
    </row>
    <row r="492" spans="1:22" ht="19.5" customHeight="1" x14ac:dyDescent="0.2">
      <c r="A492" s="44"/>
      <c r="B492" s="44"/>
      <c r="C492" s="2"/>
      <c r="D492" s="22"/>
      <c r="E492" s="44"/>
      <c r="F492" s="44"/>
      <c r="G492" s="44"/>
      <c r="H492" s="44"/>
      <c r="I492" s="44"/>
      <c r="J492" s="44"/>
      <c r="K492" s="44"/>
      <c r="L492" s="44"/>
      <c r="M492" s="44"/>
      <c r="N492" s="44"/>
      <c r="O492" s="44"/>
      <c r="P492" s="44"/>
      <c r="Q492" s="44"/>
      <c r="R492" s="44"/>
      <c r="S492" s="44"/>
      <c r="T492" s="44"/>
      <c r="U492" s="44"/>
      <c r="V492" s="44"/>
    </row>
    <row r="493" spans="1:22" ht="19.5" customHeight="1" x14ac:dyDescent="0.2">
      <c r="A493" s="44"/>
      <c r="B493" s="44"/>
      <c r="C493" s="2"/>
      <c r="D493" s="22"/>
      <c r="E493" s="44"/>
      <c r="F493" s="44"/>
      <c r="G493" s="44"/>
      <c r="H493" s="44"/>
      <c r="I493" s="44"/>
      <c r="J493" s="44"/>
      <c r="K493" s="44"/>
      <c r="L493" s="44"/>
      <c r="M493" s="44"/>
      <c r="N493" s="44"/>
      <c r="O493" s="44"/>
      <c r="P493" s="44"/>
      <c r="Q493" s="44"/>
      <c r="R493" s="44"/>
      <c r="S493" s="44"/>
      <c r="T493" s="44"/>
      <c r="U493" s="44"/>
      <c r="V493" s="44"/>
    </row>
    <row r="494" spans="1:22" ht="19.5" customHeight="1" x14ac:dyDescent="0.2">
      <c r="A494" s="44"/>
      <c r="B494" s="44"/>
      <c r="C494" s="2"/>
      <c r="D494" s="22"/>
      <c r="E494" s="44"/>
      <c r="F494" s="44"/>
      <c r="G494" s="44"/>
      <c r="H494" s="44"/>
      <c r="I494" s="44"/>
      <c r="J494" s="44"/>
      <c r="K494" s="44"/>
      <c r="L494" s="44"/>
      <c r="M494" s="44"/>
      <c r="N494" s="44"/>
      <c r="O494" s="44"/>
      <c r="P494" s="44"/>
      <c r="Q494" s="44"/>
      <c r="R494" s="44"/>
      <c r="S494" s="44"/>
      <c r="T494" s="44"/>
      <c r="U494" s="44"/>
      <c r="V494" s="44"/>
    </row>
    <row r="495" spans="1:22" ht="19.5" customHeight="1" x14ac:dyDescent="0.2">
      <c r="A495" s="44"/>
      <c r="B495" s="44"/>
      <c r="C495" s="2"/>
      <c r="D495" s="22"/>
      <c r="E495" s="44"/>
      <c r="F495" s="44"/>
      <c r="G495" s="44"/>
      <c r="H495" s="44"/>
      <c r="I495" s="44"/>
      <c r="J495" s="44"/>
      <c r="K495" s="44"/>
      <c r="L495" s="44"/>
      <c r="M495" s="44"/>
      <c r="N495" s="44"/>
      <c r="O495" s="44"/>
      <c r="P495" s="44"/>
      <c r="Q495" s="44"/>
      <c r="R495" s="44"/>
      <c r="S495" s="44"/>
      <c r="T495" s="44"/>
      <c r="U495" s="44"/>
      <c r="V495" s="44"/>
    </row>
    <row r="496" spans="1:22" ht="19.5" customHeight="1" x14ac:dyDescent="0.2">
      <c r="A496" s="44"/>
      <c r="B496" s="44"/>
      <c r="C496" s="2"/>
      <c r="D496" s="22"/>
      <c r="E496" s="44"/>
      <c r="F496" s="44"/>
      <c r="G496" s="44"/>
      <c r="H496" s="44"/>
      <c r="I496" s="44"/>
      <c r="J496" s="44"/>
      <c r="K496" s="44"/>
      <c r="L496" s="44"/>
      <c r="M496" s="44"/>
      <c r="N496" s="44"/>
      <c r="O496" s="44"/>
      <c r="P496" s="44"/>
      <c r="Q496" s="44"/>
      <c r="R496" s="44"/>
      <c r="S496" s="44"/>
      <c r="T496" s="44"/>
      <c r="U496" s="44"/>
      <c r="V496" s="44"/>
    </row>
    <row r="497" spans="1:22" ht="19.5" customHeight="1" x14ac:dyDescent="0.2">
      <c r="A497" s="44"/>
      <c r="B497" s="44"/>
      <c r="C497" s="2"/>
      <c r="D497" s="22"/>
      <c r="E497" s="44"/>
      <c r="F497" s="44"/>
      <c r="G497" s="44"/>
      <c r="H497" s="44"/>
      <c r="I497" s="44"/>
      <c r="J497" s="44"/>
      <c r="K497" s="44"/>
      <c r="L497" s="44"/>
      <c r="M497" s="44"/>
      <c r="N497" s="44"/>
      <c r="O497" s="44"/>
      <c r="P497" s="44"/>
      <c r="Q497" s="44"/>
      <c r="R497" s="44"/>
      <c r="S497" s="44"/>
      <c r="T497" s="44"/>
      <c r="U497" s="44"/>
      <c r="V497" s="44"/>
    </row>
    <row r="498" spans="1:22" ht="19.5" customHeight="1" x14ac:dyDescent="0.2">
      <c r="A498" s="44"/>
      <c r="B498" s="44"/>
      <c r="C498" s="2"/>
      <c r="D498" s="22"/>
      <c r="E498" s="44"/>
      <c r="F498" s="44"/>
      <c r="G498" s="44"/>
      <c r="H498" s="44"/>
      <c r="I498" s="44"/>
      <c r="J498" s="44"/>
      <c r="K498" s="44"/>
      <c r="L498" s="44"/>
      <c r="M498" s="44"/>
      <c r="N498" s="44"/>
      <c r="O498" s="44"/>
      <c r="P498" s="44"/>
      <c r="Q498" s="44"/>
      <c r="R498" s="44"/>
      <c r="S498" s="44"/>
      <c r="T498" s="44"/>
      <c r="U498" s="44"/>
      <c r="V498" s="44"/>
    </row>
    <row r="499" spans="1:22" ht="19.5" customHeight="1" x14ac:dyDescent="0.2">
      <c r="A499" s="44"/>
      <c r="B499" s="44"/>
      <c r="C499" s="2"/>
      <c r="D499" s="22"/>
      <c r="E499" s="44"/>
      <c r="F499" s="44"/>
      <c r="G499" s="44"/>
      <c r="H499" s="44"/>
      <c r="I499" s="44"/>
      <c r="J499" s="44"/>
      <c r="K499" s="44"/>
      <c r="L499" s="44"/>
      <c r="M499" s="44"/>
      <c r="N499" s="44"/>
      <c r="O499" s="44"/>
      <c r="P499" s="44"/>
      <c r="Q499" s="44"/>
      <c r="R499" s="44"/>
      <c r="S499" s="44"/>
      <c r="T499" s="44"/>
      <c r="U499" s="44"/>
      <c r="V499" s="44"/>
    </row>
    <row r="500" spans="1:22" ht="19.5" customHeight="1" x14ac:dyDescent="0.2">
      <c r="A500" s="44"/>
      <c r="B500" s="44"/>
      <c r="C500" s="2"/>
      <c r="D500" s="22"/>
      <c r="E500" s="44"/>
      <c r="F500" s="44"/>
      <c r="G500" s="44"/>
      <c r="H500" s="44"/>
      <c r="I500" s="44"/>
      <c r="J500" s="44"/>
      <c r="K500" s="44"/>
      <c r="L500" s="44"/>
      <c r="M500" s="44"/>
      <c r="N500" s="44"/>
      <c r="O500" s="44"/>
      <c r="P500" s="44"/>
      <c r="Q500" s="44"/>
      <c r="R500" s="44"/>
      <c r="S500" s="44"/>
      <c r="T500" s="44"/>
      <c r="U500" s="44"/>
      <c r="V500" s="44"/>
    </row>
    <row r="501" spans="1:22" ht="19.5" customHeight="1" x14ac:dyDescent="0.2">
      <c r="A501" s="44"/>
      <c r="B501" s="44"/>
      <c r="C501" s="2"/>
      <c r="D501" s="22"/>
      <c r="E501" s="44"/>
      <c r="F501" s="44"/>
      <c r="G501" s="44"/>
      <c r="H501" s="44"/>
      <c r="I501" s="44"/>
      <c r="J501" s="44"/>
      <c r="K501" s="44"/>
      <c r="L501" s="44"/>
      <c r="M501" s="44"/>
      <c r="N501" s="44"/>
      <c r="O501" s="44"/>
      <c r="P501" s="44"/>
      <c r="Q501" s="44"/>
      <c r="R501" s="44"/>
      <c r="S501" s="44"/>
      <c r="T501" s="44"/>
      <c r="U501" s="44"/>
      <c r="V501" s="44"/>
    </row>
    <row r="502" spans="1:22" ht="19.5" customHeight="1" x14ac:dyDescent="0.2">
      <c r="A502" s="44"/>
      <c r="B502" s="44"/>
      <c r="C502" s="2"/>
      <c r="D502" s="22"/>
      <c r="E502" s="44"/>
      <c r="F502" s="44"/>
      <c r="G502" s="44"/>
      <c r="H502" s="44"/>
      <c r="I502" s="44"/>
      <c r="J502" s="44"/>
      <c r="K502" s="44"/>
      <c r="L502" s="44"/>
      <c r="M502" s="44"/>
      <c r="N502" s="44"/>
      <c r="O502" s="44"/>
      <c r="P502" s="44"/>
      <c r="Q502" s="44"/>
      <c r="R502" s="44"/>
      <c r="S502" s="44"/>
      <c r="T502" s="44"/>
      <c r="U502" s="44"/>
      <c r="V502" s="44"/>
    </row>
    <row r="503" spans="1:22" ht="19.5" customHeight="1" x14ac:dyDescent="0.2">
      <c r="A503" s="44"/>
      <c r="B503" s="44"/>
      <c r="C503" s="2"/>
      <c r="D503" s="22"/>
      <c r="E503" s="44"/>
      <c r="F503" s="44"/>
      <c r="G503" s="44"/>
      <c r="H503" s="44"/>
      <c r="I503" s="44"/>
      <c r="J503" s="44"/>
      <c r="K503" s="44"/>
      <c r="L503" s="44"/>
      <c r="M503" s="44"/>
      <c r="N503" s="44"/>
      <c r="O503" s="44"/>
      <c r="P503" s="44"/>
      <c r="Q503" s="44"/>
      <c r="R503" s="44"/>
      <c r="S503" s="44"/>
      <c r="T503" s="44"/>
      <c r="U503" s="44"/>
      <c r="V503" s="44"/>
    </row>
    <row r="504" spans="1:22" ht="19.5" customHeight="1" x14ac:dyDescent="0.2">
      <c r="A504" s="44"/>
      <c r="B504" s="44"/>
      <c r="C504" s="2"/>
      <c r="D504" s="22"/>
      <c r="E504" s="44"/>
      <c r="F504" s="44"/>
      <c r="G504" s="44"/>
      <c r="H504" s="44"/>
      <c r="I504" s="44"/>
      <c r="J504" s="44"/>
      <c r="K504" s="44"/>
      <c r="L504" s="44"/>
      <c r="M504" s="44"/>
      <c r="N504" s="44"/>
      <c r="O504" s="44"/>
      <c r="P504" s="44"/>
      <c r="Q504" s="44"/>
      <c r="R504" s="44"/>
      <c r="S504" s="44"/>
      <c r="T504" s="44"/>
      <c r="U504" s="44"/>
      <c r="V504" s="44"/>
    </row>
    <row r="505" spans="1:22" ht="19.5" customHeight="1" x14ac:dyDescent="0.2">
      <c r="A505" s="44"/>
      <c r="B505" s="44"/>
      <c r="C505" s="2"/>
      <c r="D505" s="22"/>
      <c r="E505" s="44"/>
      <c r="F505" s="44"/>
      <c r="G505" s="44"/>
      <c r="H505" s="44"/>
      <c r="I505" s="44"/>
      <c r="J505" s="44"/>
      <c r="K505" s="44"/>
      <c r="L505" s="44"/>
      <c r="M505" s="44"/>
      <c r="N505" s="44"/>
      <c r="O505" s="44"/>
      <c r="P505" s="44"/>
      <c r="Q505" s="44"/>
      <c r="R505" s="44"/>
      <c r="S505" s="44"/>
      <c r="T505" s="44"/>
      <c r="U505" s="44"/>
      <c r="V505" s="44"/>
    </row>
    <row r="506" spans="1:22" ht="19.5" customHeight="1" x14ac:dyDescent="0.2">
      <c r="A506" s="44"/>
      <c r="B506" s="44"/>
      <c r="C506" s="2"/>
      <c r="D506" s="22"/>
      <c r="E506" s="44"/>
      <c r="F506" s="44"/>
      <c r="G506" s="44"/>
      <c r="H506" s="44"/>
      <c r="I506" s="44"/>
      <c r="J506" s="44"/>
      <c r="K506" s="44"/>
      <c r="L506" s="44"/>
      <c r="M506" s="44"/>
      <c r="N506" s="44"/>
      <c r="O506" s="44"/>
      <c r="P506" s="44"/>
      <c r="Q506" s="44"/>
      <c r="R506" s="44"/>
      <c r="S506" s="44"/>
      <c r="T506" s="44"/>
      <c r="U506" s="44"/>
      <c r="V506" s="44"/>
    </row>
    <row r="507" spans="1:22" ht="19.5" customHeight="1" x14ac:dyDescent="0.2">
      <c r="A507" s="44"/>
      <c r="B507" s="44"/>
      <c r="C507" s="2"/>
      <c r="D507" s="22"/>
      <c r="E507" s="44"/>
      <c r="F507" s="44"/>
      <c r="G507" s="44"/>
      <c r="H507" s="44"/>
      <c r="I507" s="44"/>
      <c r="J507" s="44"/>
      <c r="K507" s="44"/>
      <c r="L507" s="44"/>
      <c r="M507" s="44"/>
      <c r="N507" s="44"/>
      <c r="O507" s="44"/>
      <c r="P507" s="44"/>
      <c r="Q507" s="44"/>
      <c r="R507" s="44"/>
      <c r="S507" s="44"/>
      <c r="T507" s="44"/>
      <c r="U507" s="44"/>
      <c r="V507" s="44"/>
    </row>
    <row r="508" spans="1:22" ht="19.5" customHeight="1" x14ac:dyDescent="0.2">
      <c r="A508" s="44"/>
      <c r="B508" s="44"/>
      <c r="C508" s="2"/>
      <c r="D508" s="22"/>
      <c r="E508" s="44"/>
      <c r="F508" s="44"/>
      <c r="G508" s="44"/>
      <c r="H508" s="44"/>
      <c r="I508" s="44"/>
      <c r="J508" s="44"/>
      <c r="K508" s="44"/>
      <c r="L508" s="44"/>
      <c r="M508" s="44"/>
      <c r="N508" s="44"/>
      <c r="O508" s="44"/>
      <c r="P508" s="44"/>
      <c r="Q508" s="44"/>
      <c r="R508" s="44"/>
      <c r="S508" s="44"/>
      <c r="T508" s="44"/>
      <c r="U508" s="44"/>
      <c r="V508" s="44"/>
    </row>
    <row r="509" spans="1:22" ht="19.5" customHeight="1" x14ac:dyDescent="0.2">
      <c r="A509" s="44"/>
      <c r="B509" s="44"/>
      <c r="C509" s="2"/>
      <c r="D509" s="22"/>
      <c r="E509" s="44"/>
      <c r="F509" s="44"/>
      <c r="G509" s="44"/>
      <c r="H509" s="44"/>
      <c r="I509" s="44"/>
      <c r="J509" s="44"/>
      <c r="K509" s="44"/>
      <c r="L509" s="44"/>
      <c r="M509" s="44"/>
      <c r="N509" s="44"/>
      <c r="O509" s="44"/>
      <c r="P509" s="44"/>
      <c r="Q509" s="44"/>
      <c r="R509" s="44"/>
      <c r="S509" s="44"/>
      <c r="T509" s="44"/>
      <c r="U509" s="44"/>
      <c r="V509" s="44"/>
    </row>
    <row r="510" spans="1:22" ht="19.5" customHeight="1" x14ac:dyDescent="0.2">
      <c r="A510" s="44"/>
      <c r="B510" s="44"/>
      <c r="C510" s="2"/>
      <c r="D510" s="22"/>
      <c r="E510" s="44"/>
      <c r="F510" s="44"/>
      <c r="G510" s="44"/>
      <c r="H510" s="44"/>
      <c r="I510" s="44"/>
      <c r="J510" s="44"/>
      <c r="K510" s="44"/>
      <c r="L510" s="44"/>
      <c r="M510" s="44"/>
      <c r="N510" s="44"/>
      <c r="O510" s="44"/>
      <c r="P510" s="44"/>
      <c r="Q510" s="44"/>
      <c r="R510" s="44"/>
      <c r="S510" s="44"/>
      <c r="T510" s="44"/>
      <c r="U510" s="44"/>
      <c r="V510" s="44"/>
    </row>
    <row r="511" spans="1:22" ht="19.5" customHeight="1" x14ac:dyDescent="0.2">
      <c r="A511" s="44"/>
      <c r="B511" s="44"/>
      <c r="C511" s="2"/>
      <c r="D511" s="22"/>
      <c r="E511" s="44"/>
      <c r="F511" s="44"/>
      <c r="G511" s="44"/>
      <c r="H511" s="44"/>
      <c r="I511" s="44"/>
      <c r="J511" s="44"/>
      <c r="K511" s="44"/>
      <c r="L511" s="44"/>
      <c r="M511" s="44"/>
      <c r="N511" s="44"/>
      <c r="O511" s="44"/>
      <c r="P511" s="44"/>
      <c r="Q511" s="44"/>
      <c r="R511" s="44"/>
      <c r="S511" s="44"/>
      <c r="T511" s="44"/>
      <c r="U511" s="44"/>
      <c r="V511" s="44"/>
    </row>
    <row r="512" spans="1:22" ht="19.5" customHeight="1" x14ac:dyDescent="0.2">
      <c r="A512" s="44"/>
      <c r="B512" s="44"/>
      <c r="C512" s="2"/>
      <c r="D512" s="22"/>
      <c r="E512" s="44"/>
      <c r="F512" s="44"/>
      <c r="G512" s="44"/>
      <c r="H512" s="44"/>
      <c r="I512" s="44"/>
      <c r="J512" s="44"/>
      <c r="K512" s="44"/>
      <c r="L512" s="44"/>
      <c r="M512" s="44"/>
      <c r="N512" s="44"/>
      <c r="O512" s="44"/>
      <c r="P512" s="44"/>
      <c r="Q512" s="44"/>
      <c r="R512" s="44"/>
      <c r="S512" s="44"/>
      <c r="T512" s="44"/>
      <c r="U512" s="44"/>
      <c r="V512" s="44"/>
    </row>
    <row r="513" spans="1:22" ht="19.5" customHeight="1" x14ac:dyDescent="0.2">
      <c r="A513" s="44"/>
      <c r="B513" s="44"/>
      <c r="C513" s="2"/>
      <c r="D513" s="22"/>
      <c r="E513" s="44"/>
      <c r="F513" s="44"/>
      <c r="G513" s="44"/>
      <c r="H513" s="44"/>
      <c r="I513" s="44"/>
      <c r="J513" s="44"/>
      <c r="K513" s="44"/>
      <c r="L513" s="44"/>
      <c r="M513" s="44"/>
      <c r="N513" s="44"/>
      <c r="O513" s="44"/>
      <c r="P513" s="44"/>
      <c r="Q513" s="44"/>
      <c r="R513" s="44"/>
      <c r="S513" s="44"/>
      <c r="T513" s="44"/>
      <c r="U513" s="44"/>
      <c r="V513" s="44"/>
    </row>
    <row r="514" spans="1:22" ht="19.5" customHeight="1" x14ac:dyDescent="0.2">
      <c r="A514" s="44"/>
      <c r="B514" s="44"/>
      <c r="C514" s="2"/>
      <c r="D514" s="22"/>
      <c r="E514" s="44"/>
      <c r="F514" s="44"/>
      <c r="G514" s="44"/>
      <c r="H514" s="44"/>
      <c r="I514" s="44"/>
      <c r="J514" s="44"/>
      <c r="K514" s="44"/>
      <c r="L514" s="44"/>
      <c r="M514" s="44"/>
      <c r="N514" s="44"/>
      <c r="O514" s="44"/>
      <c r="P514" s="44"/>
      <c r="Q514" s="44"/>
      <c r="R514" s="44"/>
      <c r="S514" s="44"/>
      <c r="T514" s="44"/>
      <c r="U514" s="44"/>
      <c r="V514" s="44"/>
    </row>
    <row r="515" spans="1:22" ht="19.5" customHeight="1" x14ac:dyDescent="0.2">
      <c r="A515" s="44"/>
      <c r="B515" s="44"/>
      <c r="C515" s="2"/>
      <c r="D515" s="22"/>
      <c r="E515" s="44"/>
      <c r="F515" s="44"/>
      <c r="G515" s="44"/>
      <c r="H515" s="44"/>
      <c r="I515" s="44"/>
      <c r="J515" s="44"/>
      <c r="K515" s="44"/>
      <c r="L515" s="44"/>
      <c r="M515" s="44"/>
      <c r="N515" s="44"/>
      <c r="O515" s="44"/>
      <c r="P515" s="44"/>
      <c r="Q515" s="44"/>
      <c r="R515" s="44"/>
      <c r="S515" s="44"/>
      <c r="T515" s="44"/>
      <c r="U515" s="44"/>
      <c r="V515" s="44"/>
    </row>
    <row r="516" spans="1:22" ht="19.5" customHeight="1" x14ac:dyDescent="0.2">
      <c r="A516" s="44"/>
      <c r="B516" s="44"/>
      <c r="C516" s="2"/>
      <c r="D516" s="22"/>
      <c r="E516" s="44"/>
      <c r="F516" s="44"/>
      <c r="G516" s="44"/>
      <c r="H516" s="44"/>
      <c r="I516" s="44"/>
      <c r="J516" s="44"/>
      <c r="K516" s="44"/>
      <c r="L516" s="44"/>
      <c r="M516" s="44"/>
      <c r="N516" s="44"/>
      <c r="O516" s="44"/>
      <c r="P516" s="44"/>
      <c r="Q516" s="44"/>
      <c r="R516" s="44"/>
      <c r="S516" s="44"/>
      <c r="T516" s="44"/>
      <c r="U516" s="44"/>
      <c r="V516" s="44"/>
    </row>
    <row r="517" spans="1:22" ht="19.5" customHeight="1" x14ac:dyDescent="0.2">
      <c r="A517" s="44"/>
      <c r="B517" s="44"/>
      <c r="C517" s="2"/>
      <c r="D517" s="22"/>
      <c r="E517" s="44"/>
      <c r="F517" s="44"/>
      <c r="G517" s="44"/>
      <c r="H517" s="44"/>
      <c r="I517" s="44"/>
      <c r="J517" s="44"/>
      <c r="K517" s="44"/>
      <c r="L517" s="44"/>
      <c r="M517" s="44"/>
      <c r="N517" s="44"/>
      <c r="O517" s="44"/>
      <c r="P517" s="44"/>
      <c r="Q517" s="44"/>
      <c r="R517" s="44"/>
      <c r="S517" s="44"/>
      <c r="T517" s="44"/>
      <c r="U517" s="44"/>
      <c r="V517" s="44"/>
    </row>
    <row r="518" spans="1:22" ht="19.5" customHeight="1" x14ac:dyDescent="0.2">
      <c r="A518" s="44"/>
      <c r="B518" s="44"/>
      <c r="C518" s="2"/>
      <c r="D518" s="22"/>
      <c r="E518" s="44"/>
      <c r="F518" s="44"/>
      <c r="G518" s="44"/>
      <c r="H518" s="44"/>
      <c r="I518" s="44"/>
      <c r="J518" s="44"/>
      <c r="K518" s="44"/>
      <c r="L518" s="44"/>
      <c r="M518" s="44"/>
      <c r="N518" s="44"/>
      <c r="O518" s="44"/>
      <c r="P518" s="44"/>
      <c r="Q518" s="44"/>
      <c r="R518" s="44"/>
      <c r="S518" s="44"/>
      <c r="T518" s="44"/>
      <c r="U518" s="44"/>
      <c r="V518" s="44"/>
    </row>
    <row r="519" spans="1:22" ht="19.5" customHeight="1" x14ac:dyDescent="0.2">
      <c r="A519" s="44"/>
      <c r="B519" s="44"/>
      <c r="C519" s="2"/>
      <c r="D519" s="22"/>
      <c r="E519" s="44"/>
      <c r="F519" s="44"/>
      <c r="G519" s="44"/>
      <c r="H519" s="44"/>
      <c r="I519" s="44"/>
      <c r="J519" s="44"/>
      <c r="K519" s="44"/>
      <c r="L519" s="44"/>
      <c r="M519" s="44"/>
      <c r="N519" s="44"/>
      <c r="O519" s="44"/>
      <c r="P519" s="44"/>
      <c r="Q519" s="44"/>
      <c r="R519" s="44"/>
      <c r="S519" s="44"/>
      <c r="T519" s="44"/>
      <c r="U519" s="44"/>
      <c r="V519" s="44"/>
    </row>
    <row r="520" spans="1:22" ht="19.5" customHeight="1" x14ac:dyDescent="0.2">
      <c r="A520" s="44"/>
      <c r="B520" s="44"/>
      <c r="C520" s="2"/>
      <c r="D520" s="22"/>
      <c r="E520" s="44"/>
      <c r="F520" s="44"/>
      <c r="G520" s="44"/>
      <c r="H520" s="44"/>
      <c r="I520" s="44"/>
      <c r="J520" s="44"/>
      <c r="K520" s="44"/>
      <c r="L520" s="44"/>
      <c r="M520" s="44"/>
      <c r="N520" s="44"/>
      <c r="O520" s="44"/>
      <c r="P520" s="44"/>
      <c r="Q520" s="44"/>
      <c r="R520" s="44"/>
      <c r="S520" s="44"/>
      <c r="T520" s="44"/>
      <c r="U520" s="44"/>
      <c r="V520" s="44"/>
    </row>
    <row r="521" spans="1:22" ht="19.5" customHeight="1" x14ac:dyDescent="0.2">
      <c r="A521" s="44"/>
      <c r="B521" s="44"/>
      <c r="C521" s="2"/>
      <c r="D521" s="22"/>
      <c r="E521" s="44"/>
      <c r="F521" s="44"/>
      <c r="G521" s="44"/>
      <c r="H521" s="44"/>
      <c r="I521" s="44"/>
      <c r="J521" s="44"/>
      <c r="K521" s="44"/>
      <c r="L521" s="44"/>
      <c r="M521" s="44"/>
      <c r="N521" s="44"/>
      <c r="O521" s="44"/>
      <c r="P521" s="44"/>
      <c r="Q521" s="44"/>
      <c r="R521" s="44"/>
      <c r="S521" s="44"/>
      <c r="T521" s="44"/>
      <c r="U521" s="44"/>
      <c r="V521" s="44"/>
    </row>
    <row r="522" spans="1:22" ht="19.5" customHeight="1" x14ac:dyDescent="0.2">
      <c r="A522" s="44"/>
      <c r="B522" s="44"/>
      <c r="C522" s="2"/>
      <c r="D522" s="22"/>
      <c r="E522" s="44"/>
      <c r="F522" s="44"/>
      <c r="G522" s="44"/>
      <c r="H522" s="44"/>
      <c r="I522" s="44"/>
      <c r="J522" s="44"/>
      <c r="K522" s="44"/>
      <c r="L522" s="44"/>
      <c r="M522" s="44"/>
      <c r="N522" s="44"/>
      <c r="O522" s="44"/>
      <c r="P522" s="44"/>
      <c r="Q522" s="44"/>
      <c r="R522" s="44"/>
      <c r="S522" s="44"/>
      <c r="T522" s="44"/>
      <c r="U522" s="44"/>
      <c r="V522" s="44"/>
    </row>
    <row r="523" spans="1:22" ht="19.5" customHeight="1" x14ac:dyDescent="0.2">
      <c r="A523" s="44"/>
      <c r="B523" s="44"/>
      <c r="C523" s="2"/>
      <c r="D523" s="22"/>
      <c r="E523" s="44"/>
      <c r="F523" s="44"/>
      <c r="G523" s="44"/>
      <c r="H523" s="44"/>
      <c r="I523" s="44"/>
      <c r="J523" s="44"/>
      <c r="K523" s="44"/>
      <c r="L523" s="44"/>
      <c r="M523" s="44"/>
      <c r="N523" s="44"/>
      <c r="O523" s="44"/>
      <c r="P523" s="44"/>
      <c r="Q523" s="44"/>
      <c r="R523" s="44"/>
      <c r="S523" s="44"/>
      <c r="T523" s="44"/>
      <c r="U523" s="44"/>
      <c r="V523" s="44"/>
    </row>
    <row r="524" spans="1:22" ht="19.5" customHeight="1" x14ac:dyDescent="0.2">
      <c r="A524" s="44"/>
      <c r="B524" s="44"/>
      <c r="C524" s="2"/>
      <c r="D524" s="22"/>
      <c r="E524" s="44"/>
      <c r="F524" s="44"/>
      <c r="G524" s="44"/>
      <c r="H524" s="44"/>
      <c r="I524" s="44"/>
      <c r="J524" s="44"/>
      <c r="K524" s="44"/>
      <c r="L524" s="44"/>
      <c r="M524" s="44"/>
      <c r="N524" s="44"/>
      <c r="O524" s="44"/>
      <c r="P524" s="44"/>
      <c r="Q524" s="44"/>
      <c r="R524" s="44"/>
      <c r="S524" s="44"/>
      <c r="T524" s="44"/>
      <c r="U524" s="44"/>
      <c r="V524" s="44"/>
    </row>
    <row r="525" spans="1:22" ht="19.5" customHeight="1" x14ac:dyDescent="0.2">
      <c r="A525" s="44"/>
      <c r="B525" s="44"/>
      <c r="C525" s="2"/>
      <c r="D525" s="22"/>
      <c r="E525" s="44"/>
      <c r="F525" s="44"/>
      <c r="G525" s="44"/>
      <c r="H525" s="44"/>
      <c r="I525" s="44"/>
      <c r="J525" s="44"/>
      <c r="K525" s="44"/>
      <c r="L525" s="44"/>
      <c r="M525" s="44"/>
      <c r="N525" s="44"/>
      <c r="O525" s="44"/>
      <c r="P525" s="44"/>
      <c r="Q525" s="44"/>
      <c r="R525" s="44"/>
      <c r="S525" s="44"/>
      <c r="T525" s="44"/>
      <c r="U525" s="44"/>
      <c r="V525" s="44"/>
    </row>
    <row r="526" spans="1:22" ht="19.5" customHeight="1" x14ac:dyDescent="0.2">
      <c r="A526" s="44"/>
      <c r="B526" s="44"/>
      <c r="C526" s="2"/>
      <c r="D526" s="22"/>
      <c r="E526" s="44"/>
      <c r="F526" s="44"/>
      <c r="G526" s="44"/>
      <c r="H526" s="44"/>
      <c r="I526" s="44"/>
      <c r="J526" s="44"/>
      <c r="K526" s="44"/>
      <c r="L526" s="44"/>
      <c r="M526" s="44"/>
      <c r="N526" s="44"/>
      <c r="O526" s="44"/>
      <c r="P526" s="44"/>
      <c r="Q526" s="44"/>
      <c r="R526" s="44"/>
      <c r="S526" s="44"/>
      <c r="T526" s="44"/>
      <c r="U526" s="44"/>
      <c r="V526" s="44"/>
    </row>
    <row r="527" spans="1:22" ht="19.5" customHeight="1" x14ac:dyDescent="0.2">
      <c r="A527" s="44"/>
      <c r="B527" s="44"/>
      <c r="C527" s="2"/>
      <c r="D527" s="22"/>
      <c r="E527" s="44"/>
      <c r="F527" s="44"/>
      <c r="G527" s="44"/>
      <c r="H527" s="44"/>
      <c r="I527" s="44"/>
      <c r="J527" s="44"/>
      <c r="K527" s="44"/>
      <c r="L527" s="44"/>
      <c r="M527" s="44"/>
      <c r="N527" s="44"/>
      <c r="O527" s="44"/>
      <c r="P527" s="44"/>
      <c r="Q527" s="44"/>
      <c r="R527" s="44"/>
      <c r="S527" s="44"/>
      <c r="T527" s="44"/>
      <c r="U527" s="44"/>
      <c r="V527" s="44"/>
    </row>
    <row r="528" spans="1:22" ht="19.5" customHeight="1" x14ac:dyDescent="0.2">
      <c r="A528" s="44"/>
      <c r="B528" s="44"/>
      <c r="C528" s="2"/>
      <c r="D528" s="22"/>
      <c r="E528" s="44"/>
      <c r="F528" s="44"/>
      <c r="G528" s="44"/>
      <c r="H528" s="44"/>
      <c r="I528" s="44"/>
      <c r="J528" s="44"/>
      <c r="K528" s="44"/>
      <c r="L528" s="44"/>
      <c r="M528" s="44"/>
      <c r="N528" s="44"/>
      <c r="O528" s="44"/>
      <c r="P528" s="44"/>
      <c r="Q528" s="44"/>
      <c r="R528" s="44"/>
      <c r="S528" s="44"/>
      <c r="T528" s="44"/>
      <c r="U528" s="44"/>
      <c r="V528" s="44"/>
    </row>
    <row r="529" spans="1:22" ht="19.5" customHeight="1" x14ac:dyDescent="0.2">
      <c r="A529" s="44"/>
      <c r="B529" s="44"/>
      <c r="C529" s="2"/>
      <c r="D529" s="22"/>
      <c r="E529" s="44"/>
      <c r="F529" s="44"/>
      <c r="G529" s="44"/>
      <c r="H529" s="44"/>
      <c r="I529" s="44"/>
      <c r="J529" s="44"/>
      <c r="K529" s="44"/>
      <c r="L529" s="44"/>
      <c r="M529" s="44"/>
      <c r="N529" s="44"/>
      <c r="O529" s="44"/>
      <c r="P529" s="44"/>
      <c r="Q529" s="44"/>
      <c r="R529" s="44"/>
      <c r="S529" s="44"/>
      <c r="T529" s="44"/>
      <c r="U529" s="44"/>
      <c r="V529" s="44"/>
    </row>
    <row r="530" spans="1:22" ht="19.5" customHeight="1" x14ac:dyDescent="0.2">
      <c r="A530" s="44"/>
      <c r="B530" s="44"/>
      <c r="C530" s="2"/>
      <c r="D530" s="22"/>
      <c r="E530" s="44"/>
      <c r="F530" s="44"/>
      <c r="G530" s="44"/>
      <c r="H530" s="44"/>
      <c r="I530" s="44"/>
      <c r="J530" s="44"/>
      <c r="K530" s="44"/>
      <c r="L530" s="44"/>
      <c r="M530" s="44"/>
      <c r="N530" s="44"/>
      <c r="O530" s="44"/>
      <c r="P530" s="44"/>
      <c r="Q530" s="44"/>
      <c r="R530" s="44"/>
      <c r="S530" s="44"/>
      <c r="T530" s="44"/>
      <c r="U530" s="44"/>
      <c r="V530" s="44"/>
    </row>
    <row r="531" spans="1:22" ht="19.5" customHeight="1" x14ac:dyDescent="0.2">
      <c r="A531" s="44"/>
      <c r="B531" s="44"/>
      <c r="C531" s="2"/>
      <c r="D531" s="22"/>
      <c r="E531" s="44"/>
      <c r="F531" s="44"/>
      <c r="G531" s="44"/>
      <c r="H531" s="44"/>
      <c r="I531" s="44"/>
      <c r="J531" s="44"/>
      <c r="K531" s="44"/>
      <c r="L531" s="44"/>
      <c r="M531" s="44"/>
      <c r="N531" s="44"/>
      <c r="O531" s="44"/>
      <c r="P531" s="44"/>
      <c r="Q531" s="44"/>
      <c r="R531" s="44"/>
      <c r="S531" s="44"/>
      <c r="T531" s="44"/>
      <c r="U531" s="44"/>
      <c r="V531" s="44"/>
    </row>
    <row r="532" spans="1:22" ht="19.5" customHeight="1" x14ac:dyDescent="0.2">
      <c r="A532" s="44"/>
      <c r="B532" s="44"/>
      <c r="C532" s="2"/>
      <c r="D532" s="22"/>
      <c r="E532" s="44"/>
      <c r="F532" s="44"/>
      <c r="G532" s="44"/>
      <c r="H532" s="44"/>
      <c r="I532" s="44"/>
      <c r="J532" s="44"/>
      <c r="K532" s="44"/>
      <c r="L532" s="44"/>
      <c r="M532" s="44"/>
      <c r="N532" s="44"/>
      <c r="O532" s="44"/>
      <c r="P532" s="44"/>
      <c r="Q532" s="44"/>
      <c r="R532" s="44"/>
      <c r="S532" s="44"/>
      <c r="T532" s="44"/>
      <c r="U532" s="44"/>
      <c r="V532" s="44"/>
    </row>
    <row r="533" spans="1:22" ht="19.5" customHeight="1" x14ac:dyDescent="0.2">
      <c r="A533" s="44"/>
      <c r="B533" s="44"/>
      <c r="C533" s="2"/>
      <c r="D533" s="22"/>
      <c r="E533" s="44"/>
      <c r="F533" s="44"/>
      <c r="G533" s="44"/>
      <c r="H533" s="44"/>
      <c r="I533" s="44"/>
      <c r="J533" s="44"/>
      <c r="K533" s="44"/>
      <c r="L533" s="44"/>
      <c r="M533" s="44"/>
      <c r="N533" s="44"/>
      <c r="O533" s="44"/>
      <c r="P533" s="44"/>
      <c r="Q533" s="44"/>
      <c r="R533" s="44"/>
      <c r="S533" s="44"/>
      <c r="T533" s="44"/>
      <c r="U533" s="44"/>
      <c r="V533" s="44"/>
    </row>
    <row r="534" spans="1:22" ht="19.5" customHeight="1" x14ac:dyDescent="0.2">
      <c r="A534" s="44"/>
      <c r="B534" s="44"/>
      <c r="C534" s="2"/>
      <c r="D534" s="22"/>
      <c r="E534" s="44"/>
      <c r="F534" s="44"/>
      <c r="G534" s="44"/>
      <c r="H534" s="44"/>
      <c r="I534" s="44"/>
      <c r="J534" s="44"/>
      <c r="K534" s="44"/>
      <c r="L534" s="44"/>
      <c r="M534" s="44"/>
      <c r="N534" s="44"/>
      <c r="O534" s="44"/>
      <c r="P534" s="44"/>
      <c r="Q534" s="44"/>
      <c r="R534" s="44"/>
      <c r="S534" s="44"/>
      <c r="T534" s="44"/>
      <c r="U534" s="44"/>
      <c r="V534" s="44"/>
    </row>
    <row r="535" spans="1:22" ht="19.5" customHeight="1" x14ac:dyDescent="0.2">
      <c r="A535" s="44"/>
      <c r="B535" s="44"/>
      <c r="C535" s="2"/>
      <c r="D535" s="22"/>
      <c r="E535" s="44"/>
      <c r="F535" s="44"/>
      <c r="G535" s="44"/>
      <c r="H535" s="44"/>
      <c r="I535" s="44"/>
      <c r="J535" s="44"/>
      <c r="K535" s="44"/>
      <c r="L535" s="44"/>
      <c r="M535" s="44"/>
      <c r="N535" s="44"/>
      <c r="O535" s="44"/>
      <c r="P535" s="44"/>
      <c r="Q535" s="44"/>
      <c r="R535" s="44"/>
      <c r="S535" s="44"/>
      <c r="T535" s="44"/>
      <c r="U535" s="44"/>
      <c r="V535" s="44"/>
    </row>
    <row r="536" spans="1:22" ht="19.5" customHeight="1" x14ac:dyDescent="0.2">
      <c r="A536" s="44"/>
      <c r="B536" s="44"/>
      <c r="C536" s="2"/>
      <c r="D536" s="22"/>
      <c r="E536" s="44"/>
      <c r="F536" s="44"/>
      <c r="G536" s="44"/>
      <c r="H536" s="44"/>
      <c r="I536" s="44"/>
      <c r="J536" s="44"/>
      <c r="K536" s="44"/>
      <c r="L536" s="44"/>
      <c r="M536" s="44"/>
      <c r="N536" s="44"/>
      <c r="O536" s="44"/>
      <c r="P536" s="44"/>
      <c r="Q536" s="44"/>
      <c r="R536" s="44"/>
      <c r="S536" s="44"/>
      <c r="T536" s="44"/>
      <c r="U536" s="44"/>
      <c r="V536" s="44"/>
    </row>
    <row r="537" spans="1:22" ht="19.5" customHeight="1" x14ac:dyDescent="0.2">
      <c r="A537" s="44"/>
      <c r="B537" s="44"/>
      <c r="C537" s="2"/>
      <c r="D537" s="22"/>
      <c r="E537" s="44"/>
      <c r="F537" s="44"/>
      <c r="G537" s="44"/>
      <c r="H537" s="44"/>
      <c r="I537" s="44"/>
      <c r="J537" s="44"/>
      <c r="K537" s="44"/>
      <c r="L537" s="44"/>
      <c r="M537" s="44"/>
      <c r="N537" s="44"/>
      <c r="O537" s="44"/>
      <c r="P537" s="44"/>
      <c r="Q537" s="44"/>
      <c r="R537" s="44"/>
      <c r="S537" s="44"/>
      <c r="T537" s="44"/>
      <c r="U537" s="44"/>
      <c r="V537" s="44"/>
    </row>
    <row r="538" spans="1:22" ht="19.5" customHeight="1" x14ac:dyDescent="0.2">
      <c r="A538" s="44"/>
      <c r="B538" s="44"/>
      <c r="C538" s="2"/>
      <c r="D538" s="22"/>
      <c r="E538" s="44"/>
      <c r="F538" s="44"/>
      <c r="G538" s="44"/>
      <c r="H538" s="44"/>
      <c r="I538" s="44"/>
      <c r="J538" s="44"/>
      <c r="K538" s="44"/>
      <c r="L538" s="44"/>
      <c r="M538" s="44"/>
      <c r="N538" s="44"/>
      <c r="O538" s="44"/>
      <c r="P538" s="44"/>
      <c r="Q538" s="44"/>
      <c r="R538" s="44"/>
      <c r="S538" s="44"/>
      <c r="T538" s="44"/>
      <c r="U538" s="44"/>
      <c r="V538" s="44"/>
    </row>
    <row r="539" spans="1:22" ht="19.5" customHeight="1" x14ac:dyDescent="0.2">
      <c r="A539" s="44"/>
      <c r="B539" s="44"/>
      <c r="C539" s="2"/>
      <c r="D539" s="22"/>
      <c r="E539" s="44"/>
      <c r="F539" s="44"/>
      <c r="G539" s="44"/>
      <c r="H539" s="44"/>
      <c r="I539" s="44"/>
      <c r="J539" s="44"/>
      <c r="K539" s="44"/>
      <c r="L539" s="44"/>
      <c r="M539" s="44"/>
      <c r="N539" s="44"/>
      <c r="O539" s="44"/>
      <c r="P539" s="44"/>
      <c r="Q539" s="44"/>
      <c r="R539" s="44"/>
      <c r="S539" s="44"/>
      <c r="T539" s="44"/>
      <c r="U539" s="44"/>
      <c r="V539" s="44"/>
    </row>
    <row r="540" spans="1:22" ht="19.5" customHeight="1" x14ac:dyDescent="0.2">
      <c r="A540" s="44"/>
      <c r="B540" s="44"/>
      <c r="C540" s="2"/>
      <c r="D540" s="22"/>
      <c r="E540" s="44"/>
      <c r="F540" s="44"/>
      <c r="G540" s="44"/>
      <c r="H540" s="44"/>
      <c r="I540" s="44"/>
      <c r="J540" s="44"/>
      <c r="K540" s="44"/>
      <c r="L540" s="44"/>
      <c r="M540" s="44"/>
      <c r="N540" s="44"/>
      <c r="O540" s="44"/>
      <c r="P540" s="44"/>
      <c r="Q540" s="44"/>
      <c r="R540" s="44"/>
      <c r="S540" s="44"/>
      <c r="T540" s="44"/>
      <c r="U540" s="44"/>
      <c r="V540" s="44"/>
    </row>
    <row r="541" spans="1:22" ht="19.5" customHeight="1" x14ac:dyDescent="0.2">
      <c r="A541" s="44"/>
      <c r="B541" s="44"/>
      <c r="C541" s="2"/>
      <c r="D541" s="22"/>
      <c r="E541" s="44"/>
      <c r="F541" s="44"/>
      <c r="G541" s="44"/>
      <c r="H541" s="44"/>
      <c r="I541" s="44"/>
      <c r="J541" s="44"/>
      <c r="K541" s="44"/>
      <c r="L541" s="44"/>
      <c r="M541" s="44"/>
      <c r="N541" s="44"/>
      <c r="O541" s="44"/>
      <c r="P541" s="44"/>
      <c r="Q541" s="44"/>
      <c r="R541" s="44"/>
      <c r="S541" s="44"/>
      <c r="T541" s="44"/>
      <c r="U541" s="44"/>
      <c r="V541" s="44"/>
    </row>
    <row r="542" spans="1:22" ht="19.5" customHeight="1" x14ac:dyDescent="0.2">
      <c r="A542" s="44"/>
      <c r="B542" s="44"/>
      <c r="C542" s="2"/>
      <c r="D542" s="22"/>
      <c r="E542" s="44"/>
      <c r="F542" s="44"/>
      <c r="G542" s="44"/>
      <c r="H542" s="44"/>
      <c r="I542" s="44"/>
      <c r="J542" s="44"/>
      <c r="K542" s="44"/>
      <c r="L542" s="44"/>
      <c r="M542" s="44"/>
      <c r="N542" s="44"/>
      <c r="O542" s="44"/>
      <c r="P542" s="44"/>
      <c r="Q542" s="44"/>
      <c r="R542" s="44"/>
      <c r="S542" s="44"/>
      <c r="T542" s="44"/>
      <c r="U542" s="44"/>
      <c r="V542" s="44"/>
    </row>
    <row r="543" spans="1:22" ht="19.5" customHeight="1" x14ac:dyDescent="0.2">
      <c r="A543" s="44"/>
      <c r="B543" s="44"/>
      <c r="C543" s="2"/>
      <c r="D543" s="22"/>
      <c r="E543" s="44"/>
      <c r="F543" s="44"/>
      <c r="G543" s="44"/>
      <c r="H543" s="44"/>
      <c r="I543" s="44"/>
      <c r="J543" s="44"/>
      <c r="K543" s="44"/>
      <c r="L543" s="44"/>
      <c r="M543" s="44"/>
      <c r="N543" s="44"/>
      <c r="O543" s="44"/>
      <c r="P543" s="44"/>
      <c r="Q543" s="44"/>
      <c r="R543" s="44"/>
      <c r="S543" s="44"/>
      <c r="T543" s="44"/>
      <c r="U543" s="44"/>
      <c r="V543" s="44"/>
    </row>
    <row r="544" spans="1:22" ht="19.5" customHeight="1" x14ac:dyDescent="0.2">
      <c r="A544" s="44"/>
      <c r="B544" s="44"/>
      <c r="C544" s="2"/>
      <c r="D544" s="22"/>
      <c r="E544" s="44"/>
      <c r="F544" s="44"/>
      <c r="G544" s="44"/>
      <c r="H544" s="44"/>
      <c r="I544" s="44"/>
      <c r="J544" s="44"/>
      <c r="K544" s="44"/>
      <c r="L544" s="44"/>
      <c r="M544" s="44"/>
      <c r="N544" s="44"/>
      <c r="O544" s="44"/>
      <c r="P544" s="44"/>
      <c r="Q544" s="44"/>
      <c r="R544" s="44"/>
      <c r="S544" s="44"/>
      <c r="T544" s="44"/>
      <c r="U544" s="44"/>
      <c r="V544" s="44"/>
    </row>
    <row r="545" spans="1:22" ht="19.5" customHeight="1" x14ac:dyDescent="0.2">
      <c r="A545" s="44"/>
      <c r="B545" s="44"/>
      <c r="C545" s="2"/>
      <c r="D545" s="22"/>
      <c r="E545" s="44"/>
      <c r="F545" s="44"/>
      <c r="G545" s="44"/>
      <c r="H545" s="44"/>
      <c r="I545" s="44"/>
      <c r="J545" s="44"/>
      <c r="K545" s="44"/>
      <c r="L545" s="44"/>
      <c r="M545" s="44"/>
      <c r="N545" s="44"/>
      <c r="O545" s="44"/>
      <c r="P545" s="44"/>
      <c r="Q545" s="44"/>
      <c r="R545" s="44"/>
      <c r="S545" s="44"/>
      <c r="T545" s="44"/>
      <c r="U545" s="44"/>
      <c r="V545" s="44"/>
    </row>
    <row r="546" spans="1:22" ht="19.5" customHeight="1" x14ac:dyDescent="0.2">
      <c r="A546" s="44"/>
      <c r="B546" s="44"/>
      <c r="C546" s="2"/>
      <c r="D546" s="22"/>
      <c r="E546" s="44"/>
      <c r="F546" s="44"/>
      <c r="G546" s="44"/>
      <c r="H546" s="44"/>
      <c r="I546" s="44"/>
      <c r="J546" s="44"/>
      <c r="K546" s="44"/>
      <c r="L546" s="44"/>
      <c r="M546" s="44"/>
      <c r="N546" s="44"/>
      <c r="O546" s="44"/>
      <c r="P546" s="44"/>
      <c r="Q546" s="44"/>
      <c r="R546" s="44"/>
      <c r="S546" s="44"/>
      <c r="T546" s="44"/>
      <c r="U546" s="44"/>
      <c r="V546" s="44"/>
    </row>
    <row r="547" spans="1:22" ht="19.5" customHeight="1" x14ac:dyDescent="0.2">
      <c r="A547" s="44"/>
      <c r="B547" s="44"/>
      <c r="C547" s="2"/>
      <c r="D547" s="22"/>
      <c r="E547" s="44"/>
      <c r="F547" s="44"/>
      <c r="G547" s="44"/>
      <c r="H547" s="44"/>
      <c r="I547" s="44"/>
      <c r="J547" s="44"/>
      <c r="K547" s="44"/>
      <c r="L547" s="44"/>
      <c r="M547" s="44"/>
      <c r="N547" s="44"/>
      <c r="O547" s="44"/>
      <c r="P547" s="44"/>
      <c r="Q547" s="44"/>
      <c r="R547" s="44"/>
      <c r="S547" s="44"/>
      <c r="T547" s="44"/>
      <c r="U547" s="44"/>
      <c r="V547" s="44"/>
    </row>
    <row r="548" spans="1:22" ht="19.5" customHeight="1" x14ac:dyDescent="0.2">
      <c r="A548" s="44"/>
      <c r="B548" s="44"/>
      <c r="C548" s="2"/>
      <c r="D548" s="22"/>
      <c r="E548" s="44"/>
      <c r="F548" s="44"/>
      <c r="G548" s="44"/>
      <c r="H548" s="44"/>
      <c r="I548" s="44"/>
      <c r="J548" s="44"/>
      <c r="K548" s="44"/>
      <c r="L548" s="44"/>
      <c r="M548" s="44"/>
      <c r="N548" s="44"/>
      <c r="O548" s="44"/>
      <c r="P548" s="44"/>
      <c r="Q548" s="44"/>
      <c r="R548" s="44"/>
      <c r="S548" s="44"/>
      <c r="T548" s="44"/>
      <c r="U548" s="44"/>
      <c r="V548" s="44"/>
    </row>
    <row r="549" spans="1:22" ht="19.5" customHeight="1" x14ac:dyDescent="0.2">
      <c r="A549" s="44"/>
      <c r="B549" s="44"/>
      <c r="C549" s="2"/>
      <c r="D549" s="22"/>
      <c r="E549" s="44"/>
      <c r="F549" s="44"/>
      <c r="G549" s="44"/>
      <c r="H549" s="44"/>
      <c r="I549" s="44"/>
      <c r="J549" s="44"/>
      <c r="K549" s="44"/>
      <c r="L549" s="44"/>
      <c r="M549" s="44"/>
      <c r="N549" s="44"/>
      <c r="O549" s="44"/>
      <c r="P549" s="44"/>
      <c r="Q549" s="44"/>
      <c r="R549" s="44"/>
      <c r="S549" s="44"/>
      <c r="T549" s="44"/>
      <c r="U549" s="44"/>
      <c r="V549" s="44"/>
    </row>
    <row r="550" spans="1:22" ht="19.5" customHeight="1" x14ac:dyDescent="0.2">
      <c r="A550" s="44"/>
      <c r="B550" s="44"/>
      <c r="C550" s="2"/>
      <c r="D550" s="22"/>
      <c r="E550" s="44"/>
      <c r="F550" s="44"/>
      <c r="G550" s="44"/>
      <c r="H550" s="44"/>
      <c r="I550" s="44"/>
      <c r="J550" s="44"/>
      <c r="K550" s="44"/>
      <c r="L550" s="44"/>
      <c r="M550" s="44"/>
      <c r="N550" s="44"/>
      <c r="O550" s="44"/>
      <c r="P550" s="44"/>
      <c r="Q550" s="44"/>
      <c r="R550" s="44"/>
      <c r="S550" s="44"/>
      <c r="T550" s="44"/>
      <c r="U550" s="44"/>
      <c r="V550" s="44"/>
    </row>
    <row r="551" spans="1:22" ht="19.5" customHeight="1" x14ac:dyDescent="0.2">
      <c r="A551" s="44"/>
      <c r="B551" s="44"/>
      <c r="C551" s="2"/>
      <c r="D551" s="22"/>
      <c r="E551" s="44"/>
      <c r="F551" s="44"/>
      <c r="G551" s="44"/>
      <c r="H551" s="44"/>
      <c r="I551" s="44"/>
      <c r="J551" s="44"/>
      <c r="K551" s="44"/>
      <c r="L551" s="44"/>
      <c r="M551" s="44"/>
      <c r="N551" s="44"/>
      <c r="O551" s="44"/>
      <c r="P551" s="44"/>
      <c r="Q551" s="44"/>
      <c r="R551" s="44"/>
      <c r="S551" s="44"/>
      <c r="T551" s="44"/>
      <c r="U551" s="44"/>
      <c r="V551" s="44"/>
    </row>
    <row r="552" spans="1:22" ht="19.5" customHeight="1" x14ac:dyDescent="0.2">
      <c r="A552" s="44"/>
      <c r="B552" s="44"/>
      <c r="C552" s="2"/>
      <c r="D552" s="22"/>
      <c r="E552" s="44"/>
      <c r="F552" s="44"/>
      <c r="G552" s="44"/>
      <c r="H552" s="44"/>
      <c r="I552" s="44"/>
      <c r="J552" s="44"/>
      <c r="K552" s="44"/>
      <c r="L552" s="44"/>
      <c r="M552" s="44"/>
      <c r="N552" s="44"/>
      <c r="O552" s="44"/>
      <c r="P552" s="44"/>
      <c r="Q552" s="44"/>
      <c r="R552" s="44"/>
      <c r="S552" s="44"/>
      <c r="T552" s="44"/>
      <c r="U552" s="44"/>
      <c r="V552" s="44"/>
    </row>
    <row r="553" spans="1:22" ht="19.5" customHeight="1" x14ac:dyDescent="0.2">
      <c r="A553" s="44"/>
      <c r="B553" s="44"/>
      <c r="C553" s="2"/>
      <c r="D553" s="22"/>
      <c r="E553" s="44"/>
      <c r="F553" s="44"/>
      <c r="G553" s="44"/>
      <c r="H553" s="44"/>
      <c r="I553" s="44"/>
      <c r="J553" s="44"/>
      <c r="K553" s="44"/>
      <c r="L553" s="44"/>
      <c r="M553" s="44"/>
      <c r="N553" s="44"/>
      <c r="O553" s="44"/>
      <c r="P553" s="44"/>
      <c r="Q553" s="44"/>
      <c r="R553" s="44"/>
      <c r="S553" s="44"/>
      <c r="T553" s="44"/>
      <c r="U553" s="44"/>
      <c r="V553" s="44"/>
    </row>
    <row r="554" spans="1:22" ht="19.5" customHeight="1" x14ac:dyDescent="0.2">
      <c r="A554" s="44"/>
      <c r="B554" s="44"/>
      <c r="C554" s="2"/>
      <c r="D554" s="22"/>
      <c r="E554" s="44"/>
      <c r="F554" s="44"/>
      <c r="G554" s="44"/>
      <c r="H554" s="44"/>
      <c r="I554" s="44"/>
      <c r="J554" s="44"/>
      <c r="K554" s="44"/>
      <c r="L554" s="44"/>
      <c r="M554" s="44"/>
      <c r="N554" s="44"/>
      <c r="O554" s="44"/>
      <c r="P554" s="44"/>
      <c r="Q554" s="44"/>
      <c r="R554" s="44"/>
      <c r="S554" s="44"/>
      <c r="T554" s="44"/>
      <c r="U554" s="44"/>
      <c r="V554" s="44"/>
    </row>
    <row r="555" spans="1:22" ht="19.5" customHeight="1" x14ac:dyDescent="0.2">
      <c r="A555" s="44"/>
      <c r="B555" s="44"/>
      <c r="C555" s="2"/>
      <c r="D555" s="22"/>
      <c r="E555" s="44"/>
      <c r="F555" s="44"/>
      <c r="G555" s="44"/>
      <c r="H555" s="44"/>
      <c r="I555" s="44"/>
      <c r="J555" s="44"/>
      <c r="K555" s="44"/>
      <c r="L555" s="44"/>
      <c r="M555" s="44"/>
      <c r="N555" s="44"/>
      <c r="O555" s="44"/>
      <c r="P555" s="44"/>
      <c r="Q555" s="44"/>
      <c r="R555" s="44"/>
      <c r="S555" s="44"/>
      <c r="T555" s="44"/>
      <c r="U555" s="44"/>
      <c r="V555" s="44"/>
    </row>
    <row r="556" spans="1:22" ht="19.5" customHeight="1" x14ac:dyDescent="0.2">
      <c r="A556" s="44"/>
      <c r="B556" s="44"/>
      <c r="C556" s="2"/>
      <c r="D556" s="22"/>
      <c r="E556" s="44"/>
      <c r="F556" s="44"/>
      <c r="G556" s="44"/>
      <c r="H556" s="44"/>
      <c r="I556" s="44"/>
      <c r="J556" s="44"/>
      <c r="K556" s="44"/>
      <c r="L556" s="44"/>
      <c r="M556" s="44"/>
      <c r="N556" s="44"/>
      <c r="O556" s="44"/>
      <c r="P556" s="44"/>
      <c r="Q556" s="44"/>
      <c r="R556" s="44"/>
      <c r="S556" s="44"/>
      <c r="T556" s="44"/>
      <c r="U556" s="44"/>
      <c r="V556" s="44"/>
    </row>
    <row r="557" spans="1:22" ht="19.5" customHeight="1" x14ac:dyDescent="0.2">
      <c r="A557" s="44"/>
      <c r="B557" s="44"/>
      <c r="C557" s="2"/>
      <c r="D557" s="22"/>
      <c r="E557" s="44"/>
      <c r="F557" s="44"/>
      <c r="G557" s="44"/>
      <c r="H557" s="44"/>
      <c r="I557" s="44"/>
      <c r="J557" s="44"/>
      <c r="K557" s="44"/>
      <c r="L557" s="44"/>
      <c r="M557" s="44"/>
      <c r="N557" s="44"/>
      <c r="O557" s="44"/>
      <c r="P557" s="44"/>
      <c r="Q557" s="44"/>
      <c r="R557" s="44"/>
      <c r="S557" s="44"/>
      <c r="T557" s="44"/>
      <c r="U557" s="44"/>
      <c r="V557" s="44"/>
    </row>
    <row r="558" spans="1:22" ht="19.5" customHeight="1" x14ac:dyDescent="0.2">
      <c r="A558" s="44"/>
      <c r="B558" s="44"/>
      <c r="C558" s="2"/>
      <c r="D558" s="22"/>
      <c r="E558" s="44"/>
      <c r="F558" s="44"/>
      <c r="G558" s="44"/>
      <c r="H558" s="44"/>
      <c r="I558" s="44"/>
      <c r="J558" s="44"/>
      <c r="K558" s="44"/>
      <c r="L558" s="44"/>
      <c r="M558" s="44"/>
      <c r="N558" s="44"/>
      <c r="O558" s="44"/>
      <c r="P558" s="44"/>
      <c r="Q558" s="44"/>
      <c r="R558" s="44"/>
      <c r="S558" s="44"/>
      <c r="T558" s="44"/>
      <c r="U558" s="44"/>
      <c r="V558" s="44"/>
    </row>
    <row r="559" spans="1:22" ht="19.5" customHeight="1" x14ac:dyDescent="0.2">
      <c r="A559" s="44"/>
      <c r="B559" s="44"/>
      <c r="C559" s="2"/>
      <c r="D559" s="22"/>
      <c r="E559" s="44"/>
      <c r="F559" s="44"/>
      <c r="G559" s="44"/>
      <c r="H559" s="44"/>
      <c r="I559" s="44"/>
      <c r="J559" s="44"/>
      <c r="K559" s="44"/>
      <c r="L559" s="44"/>
      <c r="M559" s="44"/>
      <c r="N559" s="44"/>
      <c r="O559" s="44"/>
      <c r="P559" s="44"/>
      <c r="Q559" s="44"/>
      <c r="R559" s="44"/>
      <c r="S559" s="44"/>
      <c r="T559" s="44"/>
      <c r="U559" s="44"/>
      <c r="V559" s="44"/>
    </row>
    <row r="560" spans="1:22" ht="19.5" customHeight="1" x14ac:dyDescent="0.2">
      <c r="A560" s="44"/>
      <c r="B560" s="44"/>
      <c r="C560" s="2"/>
      <c r="D560" s="22"/>
      <c r="E560" s="44"/>
      <c r="F560" s="44"/>
      <c r="G560" s="44"/>
      <c r="H560" s="44"/>
      <c r="I560" s="44"/>
      <c r="J560" s="44"/>
      <c r="K560" s="44"/>
      <c r="L560" s="44"/>
      <c r="M560" s="44"/>
      <c r="N560" s="44"/>
      <c r="O560" s="44"/>
      <c r="P560" s="44"/>
      <c r="Q560" s="44"/>
      <c r="R560" s="44"/>
      <c r="S560" s="44"/>
      <c r="T560" s="44"/>
      <c r="U560" s="44"/>
      <c r="V560" s="44"/>
    </row>
    <row r="561" spans="1:22" ht="19.5" customHeight="1" x14ac:dyDescent="0.2">
      <c r="A561" s="44"/>
      <c r="B561" s="44"/>
      <c r="C561" s="2"/>
      <c r="D561" s="22"/>
      <c r="E561" s="44"/>
      <c r="F561" s="44"/>
      <c r="G561" s="44"/>
      <c r="H561" s="44"/>
      <c r="I561" s="44"/>
      <c r="J561" s="44"/>
      <c r="K561" s="44"/>
      <c r="L561" s="44"/>
      <c r="M561" s="44"/>
      <c r="N561" s="44"/>
      <c r="O561" s="44"/>
      <c r="P561" s="44"/>
      <c r="Q561" s="44"/>
      <c r="R561" s="44"/>
      <c r="S561" s="44"/>
      <c r="T561" s="44"/>
      <c r="U561" s="44"/>
      <c r="V561" s="44"/>
    </row>
    <row r="562" spans="1:22" ht="19.5" customHeight="1" x14ac:dyDescent="0.2">
      <c r="A562" s="44"/>
      <c r="B562" s="44"/>
      <c r="C562" s="2"/>
      <c r="D562" s="22"/>
      <c r="E562" s="44"/>
      <c r="F562" s="44"/>
      <c r="G562" s="44"/>
      <c r="H562" s="44"/>
      <c r="I562" s="44"/>
      <c r="J562" s="44"/>
      <c r="K562" s="44"/>
      <c r="L562" s="44"/>
      <c r="M562" s="44"/>
      <c r="N562" s="44"/>
      <c r="O562" s="44"/>
      <c r="P562" s="44"/>
      <c r="Q562" s="44"/>
      <c r="R562" s="44"/>
      <c r="S562" s="44"/>
      <c r="T562" s="44"/>
      <c r="U562" s="44"/>
      <c r="V562" s="44"/>
    </row>
    <row r="563" spans="1:22" ht="19.5" customHeight="1" x14ac:dyDescent="0.2">
      <c r="A563" s="44"/>
      <c r="B563" s="44"/>
      <c r="C563" s="2"/>
      <c r="D563" s="22"/>
      <c r="E563" s="44"/>
      <c r="F563" s="44"/>
      <c r="G563" s="44"/>
      <c r="H563" s="44"/>
      <c r="I563" s="44"/>
      <c r="J563" s="44"/>
      <c r="K563" s="44"/>
      <c r="L563" s="44"/>
      <c r="M563" s="44"/>
      <c r="N563" s="44"/>
      <c r="O563" s="44"/>
      <c r="P563" s="44"/>
      <c r="Q563" s="44"/>
      <c r="R563" s="44"/>
      <c r="S563" s="44"/>
      <c r="T563" s="44"/>
      <c r="U563" s="44"/>
      <c r="V563" s="44"/>
    </row>
    <row r="564" spans="1:22" ht="19.5" customHeight="1" x14ac:dyDescent="0.2">
      <c r="A564" s="44"/>
      <c r="B564" s="44"/>
      <c r="C564" s="2"/>
      <c r="D564" s="22"/>
      <c r="E564" s="44"/>
      <c r="F564" s="44"/>
      <c r="G564" s="44"/>
      <c r="H564" s="44"/>
      <c r="I564" s="44"/>
      <c r="J564" s="44"/>
      <c r="K564" s="44"/>
      <c r="L564" s="44"/>
      <c r="M564" s="44"/>
      <c r="N564" s="44"/>
      <c r="O564" s="44"/>
      <c r="P564" s="44"/>
      <c r="Q564" s="44"/>
      <c r="R564" s="44"/>
      <c r="S564" s="44"/>
      <c r="T564" s="44"/>
      <c r="U564" s="44"/>
      <c r="V564" s="44"/>
    </row>
    <row r="565" spans="1:22" ht="19.5" customHeight="1" x14ac:dyDescent="0.2">
      <c r="A565" s="44"/>
      <c r="B565" s="44"/>
      <c r="C565" s="2"/>
      <c r="D565" s="22"/>
      <c r="E565" s="44"/>
      <c r="F565" s="44"/>
      <c r="G565" s="44"/>
      <c r="H565" s="44"/>
      <c r="I565" s="44"/>
      <c r="J565" s="44"/>
      <c r="K565" s="44"/>
      <c r="L565" s="44"/>
      <c r="M565" s="44"/>
      <c r="N565" s="44"/>
      <c r="O565" s="44"/>
      <c r="P565" s="44"/>
      <c r="Q565" s="44"/>
      <c r="R565" s="44"/>
      <c r="S565" s="44"/>
      <c r="T565" s="44"/>
      <c r="U565" s="44"/>
      <c r="V565" s="44"/>
    </row>
    <row r="566" spans="1:22" ht="19.5" customHeight="1" x14ac:dyDescent="0.2">
      <c r="A566" s="44"/>
      <c r="B566" s="44"/>
      <c r="C566" s="2"/>
      <c r="D566" s="22"/>
      <c r="E566" s="44"/>
      <c r="F566" s="44"/>
      <c r="G566" s="44"/>
      <c r="H566" s="44"/>
      <c r="I566" s="44"/>
      <c r="J566" s="44"/>
      <c r="K566" s="44"/>
      <c r="L566" s="44"/>
      <c r="M566" s="44"/>
      <c r="N566" s="44"/>
      <c r="O566" s="44"/>
      <c r="P566" s="44"/>
      <c r="Q566" s="44"/>
      <c r="R566" s="44"/>
      <c r="S566" s="44"/>
      <c r="T566" s="44"/>
      <c r="U566" s="44"/>
      <c r="V566" s="44"/>
    </row>
    <row r="567" spans="1:22" ht="19.5" customHeight="1" x14ac:dyDescent="0.2">
      <c r="A567" s="44"/>
      <c r="B567" s="44"/>
      <c r="C567" s="2"/>
      <c r="D567" s="22"/>
      <c r="E567" s="44"/>
      <c r="F567" s="44"/>
      <c r="G567" s="44"/>
      <c r="H567" s="44"/>
      <c r="I567" s="44"/>
      <c r="J567" s="44"/>
      <c r="K567" s="44"/>
      <c r="L567" s="44"/>
      <c r="M567" s="44"/>
      <c r="N567" s="44"/>
      <c r="O567" s="44"/>
      <c r="P567" s="44"/>
      <c r="Q567" s="44"/>
      <c r="R567" s="44"/>
      <c r="S567" s="44"/>
      <c r="T567" s="44"/>
      <c r="U567" s="44"/>
      <c r="V567" s="44"/>
    </row>
    <row r="568" spans="1:22" ht="19.5" customHeight="1" x14ac:dyDescent="0.2">
      <c r="A568" s="44"/>
      <c r="B568" s="44"/>
      <c r="C568" s="2"/>
      <c r="D568" s="22"/>
      <c r="E568" s="44"/>
      <c r="F568" s="44"/>
      <c r="G568" s="44"/>
      <c r="H568" s="44"/>
      <c r="I568" s="44"/>
      <c r="J568" s="44"/>
      <c r="K568" s="44"/>
      <c r="L568" s="44"/>
      <c r="M568" s="44"/>
      <c r="N568" s="44"/>
      <c r="O568" s="44"/>
      <c r="P568" s="44"/>
      <c r="Q568" s="44"/>
      <c r="R568" s="44"/>
      <c r="S568" s="44"/>
      <c r="T568" s="44"/>
      <c r="U568" s="44"/>
      <c r="V568" s="44"/>
    </row>
    <row r="569" spans="1:22" ht="19.5" customHeight="1" x14ac:dyDescent="0.2">
      <c r="A569" s="44"/>
      <c r="B569" s="44"/>
      <c r="C569" s="2"/>
      <c r="D569" s="22"/>
      <c r="E569" s="44"/>
      <c r="F569" s="44"/>
      <c r="G569" s="44"/>
      <c r="H569" s="44"/>
      <c r="I569" s="44"/>
      <c r="J569" s="44"/>
      <c r="K569" s="44"/>
      <c r="L569" s="44"/>
      <c r="M569" s="44"/>
      <c r="N569" s="44"/>
      <c r="O569" s="44"/>
      <c r="P569" s="44"/>
      <c r="Q569" s="44"/>
      <c r="R569" s="44"/>
      <c r="S569" s="44"/>
      <c r="T569" s="44"/>
      <c r="U569" s="44"/>
      <c r="V569" s="44"/>
    </row>
    <row r="570" spans="1:22" ht="19.5" customHeight="1" x14ac:dyDescent="0.2">
      <c r="A570" s="44"/>
      <c r="B570" s="44"/>
      <c r="C570" s="2"/>
      <c r="D570" s="22"/>
      <c r="E570" s="44"/>
      <c r="F570" s="44"/>
      <c r="G570" s="44"/>
      <c r="H570" s="44"/>
      <c r="I570" s="44"/>
      <c r="J570" s="44"/>
      <c r="K570" s="44"/>
      <c r="L570" s="44"/>
      <c r="M570" s="44"/>
      <c r="N570" s="44"/>
      <c r="O570" s="44"/>
      <c r="P570" s="44"/>
      <c r="Q570" s="44"/>
      <c r="R570" s="44"/>
      <c r="S570" s="44"/>
      <c r="T570" s="44"/>
      <c r="U570" s="44"/>
      <c r="V570" s="44"/>
    </row>
    <row r="571" spans="1:22" ht="19.5" customHeight="1" x14ac:dyDescent="0.2">
      <c r="A571" s="44"/>
      <c r="B571" s="44"/>
      <c r="C571" s="2"/>
      <c r="D571" s="22"/>
      <c r="E571" s="44"/>
      <c r="F571" s="44"/>
      <c r="G571" s="44"/>
      <c r="H571" s="44"/>
      <c r="I571" s="44"/>
      <c r="J571" s="44"/>
      <c r="K571" s="44"/>
      <c r="L571" s="44"/>
      <c r="M571" s="44"/>
      <c r="N571" s="44"/>
      <c r="O571" s="44"/>
      <c r="P571" s="44"/>
      <c r="Q571" s="44"/>
      <c r="R571" s="44"/>
      <c r="S571" s="44"/>
      <c r="T571" s="44"/>
      <c r="U571" s="44"/>
      <c r="V571" s="44"/>
    </row>
    <row r="572" spans="1:22" ht="19.5" customHeight="1" x14ac:dyDescent="0.2">
      <c r="A572" s="44"/>
      <c r="B572" s="44"/>
      <c r="C572" s="2"/>
      <c r="D572" s="22"/>
      <c r="E572" s="44"/>
      <c r="F572" s="44"/>
      <c r="G572" s="44"/>
      <c r="H572" s="44"/>
      <c r="I572" s="44"/>
      <c r="J572" s="44"/>
      <c r="K572" s="44"/>
      <c r="L572" s="44"/>
      <c r="M572" s="44"/>
      <c r="N572" s="44"/>
      <c r="O572" s="44"/>
      <c r="P572" s="44"/>
      <c r="Q572" s="44"/>
      <c r="R572" s="44"/>
      <c r="S572" s="44"/>
      <c r="T572" s="44"/>
      <c r="U572" s="44"/>
      <c r="V572" s="44"/>
    </row>
    <row r="573" spans="1:22" ht="19.5" customHeight="1" x14ac:dyDescent="0.2">
      <c r="A573" s="44"/>
      <c r="B573" s="44"/>
      <c r="C573" s="2"/>
      <c r="D573" s="22"/>
      <c r="E573" s="44"/>
      <c r="F573" s="44"/>
      <c r="G573" s="44"/>
      <c r="H573" s="44"/>
      <c r="I573" s="44"/>
      <c r="J573" s="44"/>
      <c r="K573" s="44"/>
      <c r="L573" s="44"/>
      <c r="M573" s="44"/>
      <c r="N573" s="44"/>
      <c r="O573" s="44"/>
      <c r="P573" s="44"/>
      <c r="Q573" s="44"/>
      <c r="R573" s="44"/>
      <c r="S573" s="44"/>
      <c r="T573" s="44"/>
      <c r="U573" s="44"/>
      <c r="V573" s="44"/>
    </row>
    <row r="574" spans="1:22" ht="19.5" customHeight="1" x14ac:dyDescent="0.2">
      <c r="A574" s="44"/>
      <c r="B574" s="44"/>
      <c r="C574" s="2"/>
      <c r="D574" s="22"/>
      <c r="E574" s="44"/>
      <c r="F574" s="44"/>
      <c r="G574" s="44"/>
      <c r="H574" s="44"/>
      <c r="I574" s="44"/>
      <c r="J574" s="44"/>
      <c r="K574" s="44"/>
      <c r="L574" s="44"/>
      <c r="M574" s="44"/>
      <c r="N574" s="44"/>
      <c r="O574" s="44"/>
      <c r="P574" s="44"/>
      <c r="Q574" s="44"/>
      <c r="R574" s="44"/>
      <c r="S574" s="44"/>
      <c r="T574" s="44"/>
      <c r="U574" s="44"/>
      <c r="V574" s="44"/>
    </row>
    <row r="575" spans="1:22" ht="19.5" customHeight="1" x14ac:dyDescent="0.2">
      <c r="A575" s="44"/>
      <c r="B575" s="44"/>
      <c r="C575" s="2"/>
      <c r="D575" s="22"/>
      <c r="E575" s="44"/>
      <c r="F575" s="44"/>
      <c r="G575" s="44"/>
      <c r="H575" s="44"/>
      <c r="I575" s="44"/>
      <c r="J575" s="44"/>
      <c r="K575" s="44"/>
      <c r="L575" s="44"/>
      <c r="M575" s="44"/>
      <c r="N575" s="44"/>
      <c r="O575" s="44"/>
      <c r="P575" s="44"/>
      <c r="Q575" s="44"/>
      <c r="R575" s="44"/>
      <c r="S575" s="44"/>
      <c r="T575" s="44"/>
      <c r="U575" s="44"/>
      <c r="V575" s="44"/>
    </row>
    <row r="576" spans="1:22" ht="19.5" customHeight="1" x14ac:dyDescent="0.2">
      <c r="A576" s="44"/>
      <c r="B576" s="44"/>
      <c r="C576" s="2"/>
      <c r="D576" s="22"/>
      <c r="E576" s="44"/>
      <c r="F576" s="44"/>
      <c r="G576" s="44"/>
      <c r="H576" s="44"/>
      <c r="I576" s="44"/>
      <c r="J576" s="44"/>
      <c r="K576" s="44"/>
      <c r="L576" s="44"/>
      <c r="M576" s="44"/>
      <c r="N576" s="44"/>
      <c r="O576" s="44"/>
      <c r="P576" s="44"/>
      <c r="Q576" s="44"/>
      <c r="R576" s="44"/>
      <c r="S576" s="44"/>
      <c r="T576" s="44"/>
      <c r="U576" s="44"/>
      <c r="V576" s="44"/>
    </row>
    <row r="577" spans="1:22" ht="19.5" customHeight="1" x14ac:dyDescent="0.2">
      <c r="A577" s="44"/>
      <c r="B577" s="44"/>
      <c r="C577" s="2"/>
      <c r="D577" s="22"/>
      <c r="E577" s="44"/>
      <c r="F577" s="44"/>
      <c r="G577" s="44"/>
      <c r="H577" s="44"/>
      <c r="I577" s="44"/>
      <c r="J577" s="44"/>
      <c r="K577" s="44"/>
      <c r="L577" s="44"/>
      <c r="M577" s="44"/>
      <c r="N577" s="44"/>
      <c r="O577" s="44"/>
      <c r="P577" s="44"/>
      <c r="Q577" s="44"/>
      <c r="R577" s="44"/>
      <c r="S577" s="44"/>
      <c r="T577" s="44"/>
      <c r="U577" s="44"/>
      <c r="V577" s="44"/>
    </row>
    <row r="578" spans="1:22" ht="19.5" customHeight="1" x14ac:dyDescent="0.2">
      <c r="A578" s="44"/>
      <c r="B578" s="44"/>
      <c r="C578" s="2"/>
      <c r="D578" s="22"/>
      <c r="E578" s="44"/>
      <c r="F578" s="44"/>
      <c r="G578" s="44"/>
      <c r="H578" s="44"/>
      <c r="I578" s="44"/>
      <c r="J578" s="44"/>
      <c r="K578" s="44"/>
      <c r="L578" s="44"/>
      <c r="M578" s="44"/>
      <c r="N578" s="44"/>
      <c r="O578" s="44"/>
      <c r="P578" s="44"/>
      <c r="Q578" s="44"/>
      <c r="R578" s="44"/>
      <c r="S578" s="44"/>
      <c r="T578" s="44"/>
      <c r="U578" s="44"/>
      <c r="V578" s="44"/>
    </row>
    <row r="579" spans="1:22" ht="19.5" customHeight="1" x14ac:dyDescent="0.2">
      <c r="A579" s="44"/>
      <c r="B579" s="44"/>
      <c r="C579" s="2"/>
      <c r="D579" s="22"/>
      <c r="E579" s="44"/>
      <c r="F579" s="44"/>
      <c r="G579" s="44"/>
      <c r="H579" s="44"/>
      <c r="I579" s="44"/>
      <c r="J579" s="44"/>
      <c r="K579" s="44"/>
      <c r="L579" s="44"/>
      <c r="M579" s="44"/>
      <c r="N579" s="44"/>
      <c r="O579" s="44"/>
      <c r="P579" s="44"/>
      <c r="Q579" s="44"/>
      <c r="R579" s="44"/>
      <c r="S579" s="44"/>
      <c r="T579" s="44"/>
      <c r="U579" s="44"/>
      <c r="V579" s="44"/>
    </row>
    <row r="580" spans="1:22" ht="19.5" customHeight="1" x14ac:dyDescent="0.2">
      <c r="A580" s="44"/>
      <c r="B580" s="44"/>
      <c r="C580" s="2"/>
      <c r="D580" s="22"/>
      <c r="E580" s="44"/>
      <c r="F580" s="44"/>
      <c r="G580" s="44"/>
      <c r="H580" s="44"/>
      <c r="I580" s="44"/>
      <c r="J580" s="44"/>
      <c r="K580" s="44"/>
      <c r="L580" s="44"/>
      <c r="M580" s="44"/>
      <c r="N580" s="44"/>
      <c r="O580" s="44"/>
      <c r="P580" s="44"/>
      <c r="Q580" s="44"/>
      <c r="R580" s="44"/>
      <c r="S580" s="44"/>
      <c r="T580" s="44"/>
      <c r="U580" s="44"/>
      <c r="V580" s="44"/>
    </row>
    <row r="581" spans="1:22" ht="19.5" customHeight="1" x14ac:dyDescent="0.2">
      <c r="A581" s="44"/>
      <c r="B581" s="44"/>
      <c r="C581" s="2"/>
      <c r="D581" s="22"/>
      <c r="E581" s="44"/>
      <c r="F581" s="44"/>
      <c r="G581" s="44"/>
      <c r="H581" s="44"/>
      <c r="I581" s="44"/>
      <c r="J581" s="44"/>
      <c r="K581" s="44"/>
      <c r="L581" s="44"/>
      <c r="M581" s="44"/>
      <c r="N581" s="44"/>
      <c r="O581" s="44"/>
      <c r="P581" s="44"/>
      <c r="Q581" s="44"/>
      <c r="R581" s="44"/>
      <c r="S581" s="44"/>
      <c r="T581" s="44"/>
      <c r="U581" s="44"/>
      <c r="V581" s="44"/>
    </row>
    <row r="582" spans="1:22" ht="19.5" customHeight="1" x14ac:dyDescent="0.2">
      <c r="A582" s="44"/>
      <c r="B582" s="44"/>
      <c r="C582" s="2"/>
      <c r="D582" s="22"/>
      <c r="E582" s="44"/>
      <c r="F582" s="44"/>
      <c r="G582" s="44"/>
      <c r="H582" s="44"/>
      <c r="I582" s="44"/>
      <c r="J582" s="44"/>
      <c r="K582" s="44"/>
      <c r="L582" s="44"/>
      <c r="M582" s="44"/>
      <c r="N582" s="44"/>
      <c r="O582" s="44"/>
      <c r="P582" s="44"/>
      <c r="Q582" s="44"/>
      <c r="R582" s="44"/>
      <c r="S582" s="44"/>
      <c r="T582" s="44"/>
      <c r="U582" s="44"/>
      <c r="V582" s="44"/>
    </row>
    <row r="583" spans="1:22" ht="19.5" customHeight="1" x14ac:dyDescent="0.2">
      <c r="A583" s="44"/>
      <c r="B583" s="44"/>
      <c r="C583" s="2"/>
      <c r="D583" s="22"/>
      <c r="E583" s="44"/>
      <c r="F583" s="44"/>
      <c r="G583" s="44"/>
      <c r="H583" s="44"/>
      <c r="I583" s="44"/>
      <c r="J583" s="44"/>
      <c r="K583" s="44"/>
      <c r="L583" s="44"/>
      <c r="M583" s="44"/>
      <c r="N583" s="44"/>
      <c r="O583" s="44"/>
      <c r="P583" s="44"/>
      <c r="Q583" s="44"/>
      <c r="R583" s="44"/>
      <c r="S583" s="44"/>
      <c r="T583" s="44"/>
      <c r="U583" s="44"/>
      <c r="V583" s="44"/>
    </row>
    <row r="584" spans="1:22" ht="19.5" customHeight="1" x14ac:dyDescent="0.2">
      <c r="A584" s="44"/>
      <c r="B584" s="44"/>
      <c r="C584" s="2"/>
      <c r="D584" s="22"/>
      <c r="E584" s="44"/>
      <c r="F584" s="44"/>
      <c r="G584" s="44"/>
      <c r="H584" s="44"/>
      <c r="I584" s="44"/>
      <c r="J584" s="44"/>
      <c r="K584" s="44"/>
      <c r="L584" s="44"/>
      <c r="M584" s="44"/>
      <c r="N584" s="44"/>
      <c r="O584" s="44"/>
      <c r="P584" s="44"/>
      <c r="Q584" s="44"/>
      <c r="R584" s="44"/>
      <c r="S584" s="44"/>
      <c r="T584" s="44"/>
      <c r="U584" s="44"/>
      <c r="V584" s="44"/>
    </row>
    <row r="585" spans="1:22" ht="19.5" customHeight="1" x14ac:dyDescent="0.2">
      <c r="A585" s="44"/>
      <c r="B585" s="44"/>
      <c r="C585" s="2"/>
      <c r="D585" s="22"/>
      <c r="E585" s="44"/>
      <c r="F585" s="44"/>
      <c r="G585" s="44"/>
      <c r="H585" s="44"/>
      <c r="I585" s="44"/>
      <c r="J585" s="44"/>
      <c r="K585" s="44"/>
      <c r="L585" s="44"/>
      <c r="M585" s="44"/>
      <c r="N585" s="44"/>
      <c r="O585" s="44"/>
      <c r="P585" s="44"/>
      <c r="Q585" s="44"/>
      <c r="R585" s="44"/>
      <c r="S585" s="44"/>
      <c r="T585" s="44"/>
      <c r="U585" s="44"/>
      <c r="V585" s="44"/>
    </row>
    <row r="586" spans="1:22" ht="19.5" customHeight="1" x14ac:dyDescent="0.2">
      <c r="A586" s="44"/>
      <c r="B586" s="44"/>
      <c r="C586" s="2"/>
      <c r="D586" s="22"/>
      <c r="E586" s="44"/>
      <c r="F586" s="44"/>
      <c r="G586" s="44"/>
      <c r="H586" s="44"/>
      <c r="I586" s="44"/>
      <c r="J586" s="44"/>
      <c r="K586" s="44"/>
      <c r="L586" s="44"/>
      <c r="M586" s="44"/>
      <c r="N586" s="44"/>
      <c r="O586" s="44"/>
      <c r="P586" s="44"/>
      <c r="Q586" s="44"/>
      <c r="R586" s="44"/>
      <c r="S586" s="44"/>
      <c r="T586" s="44"/>
      <c r="U586" s="44"/>
      <c r="V586" s="44"/>
    </row>
    <row r="587" spans="1:22" ht="19.5" customHeight="1" x14ac:dyDescent="0.2">
      <c r="A587" s="44"/>
      <c r="B587" s="44"/>
      <c r="C587" s="2"/>
      <c r="D587" s="22"/>
      <c r="E587" s="44"/>
      <c r="F587" s="44"/>
      <c r="G587" s="44"/>
      <c r="H587" s="44"/>
      <c r="I587" s="44"/>
      <c r="J587" s="44"/>
      <c r="K587" s="44"/>
      <c r="L587" s="44"/>
      <c r="M587" s="44"/>
      <c r="N587" s="44"/>
      <c r="O587" s="44"/>
      <c r="P587" s="44"/>
      <c r="Q587" s="44"/>
      <c r="R587" s="44"/>
      <c r="S587" s="44"/>
      <c r="T587" s="44"/>
      <c r="U587" s="44"/>
      <c r="V587" s="44"/>
    </row>
    <row r="588" spans="1:22" ht="19.5" customHeight="1" x14ac:dyDescent="0.2">
      <c r="A588" s="44"/>
      <c r="B588" s="44"/>
      <c r="C588" s="2"/>
      <c r="D588" s="22"/>
      <c r="E588" s="44"/>
      <c r="F588" s="44"/>
      <c r="G588" s="44"/>
      <c r="H588" s="44"/>
      <c r="I588" s="44"/>
      <c r="J588" s="44"/>
      <c r="K588" s="44"/>
      <c r="L588" s="44"/>
      <c r="M588" s="44"/>
      <c r="N588" s="44"/>
      <c r="O588" s="44"/>
      <c r="P588" s="44"/>
      <c r="Q588" s="44"/>
      <c r="R588" s="44"/>
      <c r="S588" s="44"/>
      <c r="T588" s="44"/>
      <c r="U588" s="44"/>
      <c r="V588" s="44"/>
    </row>
    <row r="589" spans="1:22" ht="19.5" customHeight="1" x14ac:dyDescent="0.2">
      <c r="A589" s="44"/>
      <c r="B589" s="44"/>
      <c r="C589" s="2"/>
      <c r="D589" s="22"/>
      <c r="E589" s="44"/>
      <c r="F589" s="44"/>
      <c r="G589" s="44"/>
      <c r="H589" s="44"/>
      <c r="I589" s="44"/>
      <c r="J589" s="44"/>
      <c r="K589" s="44"/>
      <c r="L589" s="44"/>
      <c r="M589" s="44"/>
      <c r="N589" s="44"/>
      <c r="O589" s="44"/>
      <c r="P589" s="44"/>
      <c r="Q589" s="44"/>
      <c r="R589" s="44"/>
      <c r="S589" s="44"/>
      <c r="T589" s="44"/>
      <c r="U589" s="44"/>
      <c r="V589" s="44"/>
    </row>
    <row r="590" spans="1:22" ht="19.5" customHeight="1" x14ac:dyDescent="0.2">
      <c r="A590" s="44"/>
      <c r="B590" s="44"/>
      <c r="C590" s="2"/>
      <c r="D590" s="22"/>
      <c r="E590" s="44"/>
      <c r="F590" s="44"/>
      <c r="G590" s="44"/>
      <c r="H590" s="44"/>
      <c r="I590" s="44"/>
      <c r="J590" s="44"/>
      <c r="K590" s="44"/>
      <c r="L590" s="44"/>
      <c r="M590" s="44"/>
      <c r="N590" s="44"/>
      <c r="O590" s="44"/>
      <c r="P590" s="44"/>
      <c r="Q590" s="44"/>
      <c r="R590" s="44"/>
      <c r="S590" s="44"/>
      <c r="T590" s="44"/>
      <c r="U590" s="44"/>
      <c r="V590" s="44"/>
    </row>
    <row r="591" spans="1:22" ht="19.5" customHeight="1" x14ac:dyDescent="0.2">
      <c r="A591" s="44"/>
      <c r="B591" s="44"/>
      <c r="C591" s="2"/>
      <c r="D591" s="22"/>
      <c r="E591" s="44"/>
      <c r="F591" s="44"/>
      <c r="G591" s="44"/>
      <c r="H591" s="44"/>
      <c r="I591" s="44"/>
      <c r="J591" s="44"/>
      <c r="K591" s="44"/>
      <c r="L591" s="44"/>
      <c r="M591" s="44"/>
      <c r="N591" s="44"/>
      <c r="O591" s="44"/>
      <c r="P591" s="44"/>
      <c r="Q591" s="44"/>
      <c r="R591" s="44"/>
      <c r="S591" s="44"/>
      <c r="T591" s="44"/>
      <c r="U591" s="44"/>
      <c r="V591" s="44"/>
    </row>
    <row r="592" spans="1:22" ht="19.5" customHeight="1" x14ac:dyDescent="0.2">
      <c r="A592" s="44"/>
      <c r="B592" s="44"/>
      <c r="C592" s="2"/>
      <c r="D592" s="22"/>
      <c r="E592" s="44"/>
      <c r="F592" s="44"/>
      <c r="G592" s="44"/>
      <c r="H592" s="44"/>
      <c r="I592" s="44"/>
      <c r="J592" s="44"/>
      <c r="K592" s="44"/>
      <c r="L592" s="44"/>
      <c r="M592" s="44"/>
      <c r="N592" s="44"/>
      <c r="O592" s="44"/>
      <c r="P592" s="44"/>
      <c r="Q592" s="44"/>
      <c r="R592" s="44"/>
      <c r="S592" s="44"/>
      <c r="T592" s="44"/>
      <c r="U592" s="44"/>
      <c r="V592" s="44"/>
    </row>
    <row r="593" spans="1:22" ht="19.5" customHeight="1" x14ac:dyDescent="0.2">
      <c r="A593" s="44"/>
      <c r="B593" s="44"/>
      <c r="C593" s="2"/>
      <c r="D593" s="22"/>
      <c r="E593" s="44"/>
      <c r="F593" s="44"/>
      <c r="G593" s="44"/>
      <c r="H593" s="44"/>
      <c r="I593" s="44"/>
      <c r="J593" s="44"/>
      <c r="K593" s="44"/>
      <c r="L593" s="44"/>
      <c r="M593" s="44"/>
      <c r="N593" s="44"/>
      <c r="O593" s="44"/>
      <c r="P593" s="44"/>
      <c r="Q593" s="44"/>
      <c r="R593" s="44"/>
      <c r="S593" s="44"/>
      <c r="T593" s="44"/>
      <c r="U593" s="44"/>
      <c r="V593" s="44"/>
    </row>
    <row r="594" spans="1:22" ht="19.5" customHeight="1" x14ac:dyDescent="0.2">
      <c r="A594" s="44"/>
      <c r="B594" s="44"/>
      <c r="C594" s="2"/>
      <c r="D594" s="22"/>
      <c r="E594" s="44"/>
      <c r="F594" s="44"/>
      <c r="G594" s="44"/>
      <c r="H594" s="44"/>
      <c r="I594" s="44"/>
      <c r="J594" s="44"/>
      <c r="K594" s="44"/>
      <c r="L594" s="44"/>
      <c r="M594" s="44"/>
      <c r="N594" s="44"/>
      <c r="O594" s="44"/>
      <c r="P594" s="44"/>
      <c r="Q594" s="44"/>
      <c r="R594" s="44"/>
      <c r="S594" s="44"/>
      <c r="T594" s="44"/>
      <c r="U594" s="44"/>
      <c r="V594" s="44"/>
    </row>
    <row r="595" spans="1:22" ht="19.5" customHeight="1" x14ac:dyDescent="0.2">
      <c r="A595" s="44"/>
      <c r="B595" s="44"/>
      <c r="C595" s="2"/>
      <c r="D595" s="22"/>
      <c r="E595" s="44"/>
      <c r="F595" s="44"/>
      <c r="G595" s="44"/>
      <c r="H595" s="44"/>
      <c r="I595" s="44"/>
      <c r="J595" s="44"/>
      <c r="K595" s="44"/>
      <c r="L595" s="44"/>
      <c r="M595" s="44"/>
      <c r="N595" s="44"/>
      <c r="O595" s="44"/>
      <c r="P595" s="44"/>
      <c r="Q595" s="44"/>
      <c r="R595" s="44"/>
      <c r="S595" s="44"/>
      <c r="T595" s="44"/>
      <c r="U595" s="44"/>
      <c r="V595" s="44"/>
    </row>
    <row r="596" spans="1:22" ht="19.5" customHeight="1" x14ac:dyDescent="0.2">
      <c r="A596" s="44"/>
      <c r="B596" s="44"/>
      <c r="C596" s="2"/>
      <c r="D596" s="22"/>
      <c r="E596" s="44"/>
      <c r="F596" s="44"/>
      <c r="G596" s="44"/>
      <c r="H596" s="44"/>
      <c r="I596" s="44"/>
      <c r="J596" s="44"/>
      <c r="K596" s="44"/>
      <c r="L596" s="44"/>
      <c r="M596" s="44"/>
      <c r="N596" s="44"/>
      <c r="O596" s="44"/>
      <c r="P596" s="44"/>
      <c r="Q596" s="44"/>
      <c r="R596" s="44"/>
      <c r="S596" s="44"/>
      <c r="T596" s="44"/>
      <c r="U596" s="44"/>
      <c r="V596" s="44"/>
    </row>
    <row r="597" spans="1:22" ht="19.5" customHeight="1" x14ac:dyDescent="0.2">
      <c r="A597" s="44"/>
      <c r="B597" s="44"/>
      <c r="C597" s="2"/>
      <c r="D597" s="22"/>
      <c r="E597" s="44"/>
      <c r="F597" s="44"/>
      <c r="G597" s="44"/>
      <c r="H597" s="44"/>
      <c r="I597" s="44"/>
      <c r="J597" s="44"/>
      <c r="K597" s="44"/>
      <c r="L597" s="44"/>
      <c r="M597" s="44"/>
      <c r="N597" s="44"/>
      <c r="O597" s="44"/>
      <c r="P597" s="44"/>
      <c r="Q597" s="44"/>
      <c r="R597" s="44"/>
      <c r="S597" s="44"/>
      <c r="T597" s="44"/>
      <c r="U597" s="44"/>
      <c r="V597" s="44"/>
    </row>
    <row r="598" spans="1:22" ht="19.5" customHeight="1" x14ac:dyDescent="0.2">
      <c r="A598" s="44"/>
      <c r="B598" s="44"/>
      <c r="C598" s="2"/>
      <c r="D598" s="22"/>
      <c r="E598" s="44"/>
      <c r="F598" s="44"/>
      <c r="G598" s="44"/>
      <c r="H598" s="44"/>
      <c r="I598" s="44"/>
      <c r="J598" s="44"/>
      <c r="K598" s="44"/>
      <c r="L598" s="44"/>
      <c r="M598" s="44"/>
      <c r="N598" s="44"/>
      <c r="O598" s="44"/>
      <c r="P598" s="44"/>
      <c r="Q598" s="44"/>
      <c r="R598" s="44"/>
      <c r="S598" s="44"/>
      <c r="T598" s="44"/>
      <c r="U598" s="44"/>
      <c r="V598" s="44"/>
    </row>
    <row r="599" spans="1:22" ht="19.5" customHeight="1" x14ac:dyDescent="0.2">
      <c r="A599" s="44"/>
      <c r="B599" s="44"/>
      <c r="C599" s="2"/>
      <c r="D599" s="22"/>
      <c r="E599" s="44"/>
      <c r="F599" s="44"/>
      <c r="G599" s="44"/>
      <c r="H599" s="44"/>
      <c r="I599" s="44"/>
      <c r="J599" s="44"/>
      <c r="K599" s="44"/>
      <c r="L599" s="44"/>
      <c r="M599" s="44"/>
      <c r="N599" s="44"/>
      <c r="O599" s="44"/>
      <c r="P599" s="44"/>
      <c r="Q599" s="44"/>
      <c r="R599" s="44"/>
      <c r="S599" s="44"/>
      <c r="T599" s="44"/>
      <c r="U599" s="44"/>
      <c r="V599" s="44"/>
    </row>
    <row r="600" spans="1:22" ht="19.5" customHeight="1" x14ac:dyDescent="0.2">
      <c r="A600" s="44"/>
      <c r="B600" s="44"/>
      <c r="C600" s="2"/>
      <c r="D600" s="22"/>
      <c r="E600" s="44"/>
      <c r="F600" s="44"/>
      <c r="G600" s="44"/>
      <c r="H600" s="44"/>
      <c r="I600" s="44"/>
      <c r="J600" s="44"/>
      <c r="K600" s="44"/>
      <c r="L600" s="44"/>
      <c r="M600" s="44"/>
      <c r="N600" s="44"/>
      <c r="O600" s="44"/>
      <c r="P600" s="44"/>
      <c r="Q600" s="44"/>
      <c r="R600" s="44"/>
      <c r="S600" s="44"/>
      <c r="T600" s="44"/>
      <c r="U600" s="44"/>
      <c r="V600" s="44"/>
    </row>
    <row r="601" spans="1:22" ht="19.5" customHeight="1" x14ac:dyDescent="0.2">
      <c r="A601" s="44"/>
      <c r="B601" s="44"/>
      <c r="C601" s="2"/>
      <c r="D601" s="22"/>
      <c r="E601" s="44"/>
      <c r="F601" s="44"/>
      <c r="G601" s="44"/>
      <c r="H601" s="44"/>
      <c r="I601" s="44"/>
      <c r="J601" s="44"/>
      <c r="K601" s="44"/>
      <c r="L601" s="44"/>
      <c r="M601" s="44"/>
      <c r="N601" s="44"/>
      <c r="O601" s="44"/>
      <c r="P601" s="44"/>
      <c r="Q601" s="44"/>
      <c r="R601" s="44"/>
      <c r="S601" s="44"/>
      <c r="T601" s="44"/>
      <c r="U601" s="44"/>
      <c r="V601" s="44"/>
    </row>
    <row r="602" spans="1:22" ht="19.5" customHeight="1" x14ac:dyDescent="0.2">
      <c r="A602" s="44"/>
      <c r="B602" s="44"/>
      <c r="C602" s="2"/>
      <c r="D602" s="22"/>
      <c r="E602" s="44"/>
      <c r="F602" s="44"/>
      <c r="G602" s="44"/>
      <c r="H602" s="44"/>
      <c r="I602" s="44"/>
      <c r="J602" s="44"/>
      <c r="K602" s="44"/>
      <c r="L602" s="44"/>
      <c r="M602" s="44"/>
      <c r="N602" s="44"/>
      <c r="O602" s="44"/>
      <c r="P602" s="44"/>
      <c r="Q602" s="44"/>
      <c r="R602" s="44"/>
      <c r="S602" s="44"/>
      <c r="T602" s="44"/>
      <c r="U602" s="44"/>
      <c r="V602" s="44"/>
    </row>
    <row r="603" spans="1:22" ht="19.5" customHeight="1" x14ac:dyDescent="0.2">
      <c r="A603" s="44"/>
      <c r="B603" s="44"/>
      <c r="C603" s="2"/>
      <c r="D603" s="22"/>
      <c r="E603" s="44"/>
      <c r="F603" s="44"/>
      <c r="G603" s="44"/>
      <c r="H603" s="44"/>
      <c r="I603" s="44"/>
      <c r="J603" s="44"/>
      <c r="K603" s="44"/>
      <c r="L603" s="44"/>
      <c r="M603" s="44"/>
      <c r="N603" s="44"/>
      <c r="O603" s="44"/>
      <c r="P603" s="44"/>
      <c r="Q603" s="44"/>
      <c r="R603" s="44"/>
      <c r="S603" s="44"/>
      <c r="T603" s="44"/>
      <c r="U603" s="44"/>
      <c r="V603" s="44"/>
    </row>
    <row r="604" spans="1:22" ht="19.5" customHeight="1" x14ac:dyDescent="0.2">
      <c r="A604" s="44"/>
      <c r="B604" s="44"/>
      <c r="C604" s="2"/>
      <c r="D604" s="22"/>
      <c r="E604" s="44"/>
      <c r="F604" s="44"/>
      <c r="G604" s="44"/>
      <c r="H604" s="44"/>
      <c r="I604" s="44"/>
      <c r="J604" s="44"/>
      <c r="K604" s="44"/>
      <c r="L604" s="44"/>
      <c r="M604" s="44"/>
      <c r="N604" s="44"/>
      <c r="O604" s="44"/>
      <c r="P604" s="44"/>
      <c r="Q604" s="44"/>
      <c r="R604" s="44"/>
      <c r="S604" s="44"/>
      <c r="T604" s="44"/>
      <c r="U604" s="44"/>
      <c r="V604" s="44"/>
    </row>
    <row r="605" spans="1:22" ht="19.5" customHeight="1" x14ac:dyDescent="0.2">
      <c r="A605" s="44"/>
      <c r="B605" s="44"/>
      <c r="C605" s="2"/>
      <c r="D605" s="22"/>
      <c r="E605" s="44"/>
      <c r="F605" s="44"/>
      <c r="G605" s="44"/>
      <c r="H605" s="44"/>
      <c r="I605" s="44"/>
      <c r="J605" s="44"/>
      <c r="K605" s="44"/>
      <c r="L605" s="44"/>
      <c r="M605" s="44"/>
      <c r="N605" s="44"/>
      <c r="O605" s="44"/>
      <c r="P605" s="44"/>
      <c r="Q605" s="44"/>
      <c r="R605" s="44"/>
      <c r="S605" s="44"/>
      <c r="T605" s="44"/>
      <c r="U605" s="44"/>
      <c r="V605" s="44"/>
    </row>
    <row r="606" spans="1:22" ht="19.5" customHeight="1" x14ac:dyDescent="0.2">
      <c r="A606" s="44"/>
      <c r="B606" s="44"/>
      <c r="C606" s="2"/>
      <c r="D606" s="22"/>
      <c r="E606" s="44"/>
      <c r="F606" s="44"/>
      <c r="G606" s="44"/>
      <c r="H606" s="44"/>
      <c r="I606" s="44"/>
      <c r="J606" s="44"/>
      <c r="K606" s="44"/>
      <c r="L606" s="44"/>
      <c r="M606" s="44"/>
      <c r="N606" s="44"/>
      <c r="O606" s="44"/>
      <c r="P606" s="44"/>
      <c r="Q606" s="44"/>
      <c r="R606" s="44"/>
      <c r="S606" s="44"/>
      <c r="T606" s="44"/>
      <c r="U606" s="44"/>
      <c r="V606" s="44"/>
    </row>
    <row r="607" spans="1:22" ht="19.5" customHeight="1" x14ac:dyDescent="0.2">
      <c r="A607" s="44"/>
      <c r="B607" s="44"/>
      <c r="C607" s="2"/>
      <c r="D607" s="22"/>
      <c r="E607" s="44"/>
      <c r="F607" s="44"/>
      <c r="G607" s="44"/>
      <c r="H607" s="44"/>
      <c r="I607" s="44"/>
      <c r="J607" s="44"/>
      <c r="K607" s="44"/>
      <c r="L607" s="44"/>
      <c r="M607" s="44"/>
      <c r="N607" s="44"/>
      <c r="O607" s="44"/>
      <c r="P607" s="44"/>
      <c r="Q607" s="44"/>
      <c r="R607" s="44"/>
      <c r="S607" s="44"/>
      <c r="T607" s="44"/>
      <c r="U607" s="44"/>
      <c r="V607" s="44"/>
    </row>
    <row r="608" spans="1:22" ht="19.5" customHeight="1" x14ac:dyDescent="0.2">
      <c r="A608" s="44"/>
      <c r="B608" s="44"/>
      <c r="C608" s="2"/>
      <c r="D608" s="22"/>
      <c r="E608" s="44"/>
      <c r="F608" s="44"/>
      <c r="G608" s="44"/>
      <c r="H608" s="44"/>
      <c r="I608" s="44"/>
      <c r="J608" s="44"/>
      <c r="K608" s="44"/>
      <c r="L608" s="44"/>
      <c r="M608" s="44"/>
      <c r="N608" s="44"/>
      <c r="O608" s="44"/>
      <c r="P608" s="44"/>
      <c r="Q608" s="44"/>
      <c r="R608" s="44"/>
      <c r="S608" s="44"/>
      <c r="T608" s="44"/>
      <c r="U608" s="44"/>
      <c r="V608" s="44"/>
    </row>
    <row r="609" spans="1:22" ht="19.5" customHeight="1" x14ac:dyDescent="0.2">
      <c r="A609" s="44"/>
      <c r="B609" s="44"/>
      <c r="C609" s="2"/>
      <c r="D609" s="22"/>
      <c r="E609" s="44"/>
      <c r="F609" s="44"/>
      <c r="G609" s="44"/>
      <c r="H609" s="44"/>
      <c r="I609" s="44"/>
      <c r="J609" s="44"/>
      <c r="K609" s="44"/>
      <c r="L609" s="44"/>
      <c r="M609" s="44"/>
      <c r="N609" s="44"/>
      <c r="O609" s="44"/>
      <c r="P609" s="44"/>
      <c r="Q609" s="44"/>
      <c r="R609" s="44"/>
      <c r="S609" s="44"/>
      <c r="T609" s="44"/>
      <c r="U609" s="44"/>
      <c r="V609" s="44"/>
    </row>
    <row r="610" spans="1:22" ht="19.5" customHeight="1" x14ac:dyDescent="0.2">
      <c r="A610" s="44"/>
      <c r="B610" s="44"/>
      <c r="C610" s="2"/>
      <c r="D610" s="22"/>
      <c r="E610" s="44"/>
      <c r="F610" s="44"/>
      <c r="G610" s="44"/>
      <c r="H610" s="44"/>
      <c r="I610" s="44"/>
      <c r="J610" s="44"/>
      <c r="K610" s="44"/>
      <c r="L610" s="44"/>
      <c r="M610" s="44"/>
      <c r="N610" s="44"/>
      <c r="O610" s="44"/>
      <c r="P610" s="44"/>
      <c r="Q610" s="44"/>
      <c r="R610" s="44"/>
      <c r="S610" s="44"/>
      <c r="T610" s="44"/>
      <c r="U610" s="44"/>
      <c r="V610" s="44"/>
    </row>
    <row r="611" spans="1:22" ht="19.5" customHeight="1" x14ac:dyDescent="0.2">
      <c r="A611" s="44"/>
      <c r="B611" s="44"/>
      <c r="C611" s="2"/>
      <c r="D611" s="22"/>
      <c r="E611" s="44"/>
      <c r="F611" s="44"/>
      <c r="G611" s="44"/>
      <c r="H611" s="44"/>
      <c r="I611" s="44"/>
      <c r="J611" s="44"/>
      <c r="K611" s="44"/>
      <c r="L611" s="44"/>
      <c r="M611" s="44"/>
      <c r="N611" s="44"/>
      <c r="O611" s="44"/>
      <c r="P611" s="44"/>
      <c r="Q611" s="44"/>
      <c r="R611" s="44"/>
      <c r="S611" s="44"/>
      <c r="T611" s="44"/>
      <c r="U611" s="44"/>
      <c r="V611" s="44"/>
    </row>
    <row r="612" spans="1:22" ht="19.5" customHeight="1" x14ac:dyDescent="0.2">
      <c r="A612" s="44"/>
      <c r="B612" s="44"/>
      <c r="C612" s="2"/>
      <c r="D612" s="22"/>
      <c r="E612" s="44"/>
      <c r="F612" s="44"/>
      <c r="G612" s="44"/>
      <c r="H612" s="44"/>
      <c r="I612" s="44"/>
      <c r="J612" s="44"/>
      <c r="K612" s="44"/>
      <c r="L612" s="44"/>
      <c r="M612" s="44"/>
      <c r="N612" s="44"/>
      <c r="O612" s="44"/>
      <c r="P612" s="44"/>
      <c r="Q612" s="44"/>
      <c r="R612" s="44"/>
      <c r="S612" s="44"/>
      <c r="T612" s="44"/>
      <c r="U612" s="44"/>
      <c r="V612" s="44"/>
    </row>
    <row r="613" spans="1:22" ht="19.5" customHeight="1" x14ac:dyDescent="0.2">
      <c r="A613" s="44"/>
      <c r="B613" s="44"/>
      <c r="C613" s="2"/>
      <c r="D613" s="22"/>
      <c r="E613" s="44"/>
      <c r="F613" s="44"/>
      <c r="G613" s="44"/>
      <c r="H613" s="44"/>
      <c r="I613" s="44"/>
      <c r="J613" s="44"/>
      <c r="K613" s="44"/>
      <c r="L613" s="44"/>
      <c r="M613" s="44"/>
      <c r="N613" s="44"/>
      <c r="O613" s="44"/>
      <c r="P613" s="44"/>
      <c r="Q613" s="44"/>
      <c r="R613" s="44"/>
      <c r="S613" s="44"/>
      <c r="T613" s="44"/>
      <c r="U613" s="44"/>
      <c r="V613" s="44"/>
    </row>
    <row r="614" spans="1:22" ht="19.5" customHeight="1" x14ac:dyDescent="0.2">
      <c r="A614" s="44"/>
      <c r="B614" s="44"/>
      <c r="C614" s="2"/>
      <c r="D614" s="22"/>
      <c r="E614" s="44"/>
      <c r="F614" s="44"/>
      <c r="G614" s="44"/>
      <c r="H614" s="44"/>
      <c r="I614" s="44"/>
      <c r="J614" s="44"/>
      <c r="K614" s="44"/>
      <c r="L614" s="44"/>
      <c r="M614" s="44"/>
      <c r="N614" s="44"/>
      <c r="O614" s="44"/>
      <c r="P614" s="44"/>
      <c r="Q614" s="44"/>
      <c r="R614" s="44"/>
      <c r="S614" s="44"/>
      <c r="T614" s="44"/>
      <c r="U614" s="44"/>
      <c r="V614" s="44"/>
    </row>
    <row r="615" spans="1:22" ht="19.5" customHeight="1" x14ac:dyDescent="0.2">
      <c r="A615" s="44"/>
      <c r="B615" s="44"/>
      <c r="C615" s="2"/>
      <c r="D615" s="22"/>
      <c r="E615" s="44"/>
      <c r="F615" s="44"/>
      <c r="G615" s="44"/>
      <c r="H615" s="44"/>
      <c r="I615" s="44"/>
      <c r="J615" s="44"/>
      <c r="K615" s="44"/>
      <c r="L615" s="44"/>
      <c r="M615" s="44"/>
      <c r="N615" s="44"/>
      <c r="O615" s="44"/>
      <c r="P615" s="44"/>
      <c r="Q615" s="44"/>
      <c r="R615" s="44"/>
      <c r="S615" s="44"/>
      <c r="T615" s="44"/>
      <c r="U615" s="44"/>
      <c r="V615" s="44"/>
    </row>
    <row r="616" spans="1:22" ht="19.5" customHeight="1" x14ac:dyDescent="0.2">
      <c r="A616" s="44"/>
      <c r="B616" s="44"/>
      <c r="C616" s="2"/>
      <c r="D616" s="22"/>
      <c r="E616" s="44"/>
      <c r="F616" s="44"/>
      <c r="G616" s="44"/>
      <c r="H616" s="44"/>
      <c r="I616" s="44"/>
      <c r="J616" s="44"/>
      <c r="K616" s="44"/>
      <c r="L616" s="44"/>
      <c r="M616" s="44"/>
      <c r="N616" s="44"/>
      <c r="O616" s="44"/>
      <c r="P616" s="44"/>
      <c r="Q616" s="44"/>
      <c r="R616" s="44"/>
      <c r="S616" s="44"/>
      <c r="T616" s="44"/>
      <c r="U616" s="44"/>
      <c r="V616" s="44"/>
    </row>
    <row r="617" spans="1:22" ht="19.5" customHeight="1" x14ac:dyDescent="0.2">
      <c r="A617" s="44"/>
      <c r="B617" s="44"/>
      <c r="C617" s="2"/>
      <c r="D617" s="22"/>
      <c r="E617" s="44"/>
      <c r="F617" s="44"/>
      <c r="G617" s="44"/>
      <c r="H617" s="44"/>
      <c r="I617" s="44"/>
      <c r="J617" s="44"/>
      <c r="K617" s="44"/>
      <c r="L617" s="44"/>
      <c r="M617" s="44"/>
      <c r="N617" s="44"/>
      <c r="O617" s="44"/>
      <c r="P617" s="44"/>
      <c r="Q617" s="44"/>
      <c r="R617" s="44"/>
      <c r="S617" s="44"/>
      <c r="T617" s="44"/>
      <c r="U617" s="44"/>
      <c r="V617" s="44"/>
    </row>
    <row r="618" spans="1:22" ht="19.5" customHeight="1" x14ac:dyDescent="0.2">
      <c r="A618" s="44"/>
      <c r="B618" s="44"/>
      <c r="C618" s="2"/>
      <c r="D618" s="22"/>
      <c r="E618" s="44"/>
      <c r="F618" s="44"/>
      <c r="G618" s="44"/>
      <c r="H618" s="44"/>
      <c r="I618" s="44"/>
      <c r="J618" s="44"/>
      <c r="K618" s="44"/>
      <c r="L618" s="44"/>
      <c r="M618" s="44"/>
      <c r="N618" s="44"/>
      <c r="O618" s="44"/>
      <c r="P618" s="44"/>
      <c r="Q618" s="44"/>
      <c r="R618" s="44"/>
      <c r="S618" s="44"/>
      <c r="T618" s="44"/>
      <c r="U618" s="44"/>
      <c r="V618" s="44"/>
    </row>
    <row r="619" spans="1:22" ht="19.5" customHeight="1" x14ac:dyDescent="0.2">
      <c r="A619" s="44"/>
      <c r="B619" s="44"/>
      <c r="C619" s="2"/>
      <c r="D619" s="22"/>
      <c r="E619" s="44"/>
      <c r="F619" s="44"/>
      <c r="G619" s="44"/>
      <c r="H619" s="44"/>
      <c r="I619" s="44"/>
      <c r="J619" s="44"/>
      <c r="K619" s="44"/>
      <c r="L619" s="44"/>
      <c r="M619" s="44"/>
      <c r="N619" s="44"/>
      <c r="O619" s="44"/>
      <c r="P619" s="44"/>
      <c r="Q619" s="44"/>
      <c r="R619" s="44"/>
      <c r="S619" s="44"/>
      <c r="T619" s="44"/>
      <c r="U619" s="44"/>
      <c r="V619" s="44"/>
    </row>
    <row r="620" spans="1:22" ht="19.5" customHeight="1" x14ac:dyDescent="0.2">
      <c r="A620" s="44"/>
      <c r="B620" s="44"/>
      <c r="C620" s="2"/>
      <c r="D620" s="22"/>
      <c r="E620" s="44"/>
      <c r="F620" s="44"/>
      <c r="G620" s="44"/>
      <c r="H620" s="44"/>
      <c r="I620" s="44"/>
      <c r="J620" s="44"/>
      <c r="K620" s="44"/>
      <c r="L620" s="44"/>
      <c r="M620" s="44"/>
      <c r="N620" s="44"/>
      <c r="O620" s="44"/>
      <c r="P620" s="44"/>
      <c r="Q620" s="44"/>
      <c r="R620" s="44"/>
      <c r="S620" s="44"/>
      <c r="T620" s="44"/>
      <c r="U620" s="44"/>
      <c r="V620" s="44"/>
    </row>
    <row r="621" spans="1:22" ht="19.5" customHeight="1" x14ac:dyDescent="0.2">
      <c r="A621" s="44"/>
      <c r="B621" s="44"/>
      <c r="C621" s="2"/>
      <c r="D621" s="22"/>
      <c r="E621" s="44"/>
      <c r="F621" s="44"/>
      <c r="G621" s="44"/>
      <c r="H621" s="44"/>
      <c r="I621" s="44"/>
      <c r="J621" s="44"/>
      <c r="K621" s="44"/>
      <c r="L621" s="44"/>
      <c r="M621" s="44"/>
      <c r="N621" s="44"/>
      <c r="O621" s="44"/>
      <c r="P621" s="44"/>
      <c r="Q621" s="44"/>
      <c r="R621" s="44"/>
      <c r="S621" s="44"/>
      <c r="T621" s="44"/>
      <c r="U621" s="44"/>
      <c r="V621" s="44"/>
    </row>
    <row r="622" spans="1:22" ht="19.5" customHeight="1" x14ac:dyDescent="0.2">
      <c r="A622" s="44"/>
      <c r="B622" s="44"/>
      <c r="C622" s="2"/>
      <c r="D622" s="22"/>
      <c r="E622" s="44"/>
      <c r="F622" s="44"/>
      <c r="G622" s="44"/>
      <c r="H622" s="44"/>
      <c r="I622" s="44"/>
      <c r="J622" s="44"/>
      <c r="K622" s="44"/>
      <c r="L622" s="44"/>
      <c r="M622" s="44"/>
      <c r="N622" s="44"/>
      <c r="O622" s="44"/>
      <c r="P622" s="44"/>
      <c r="Q622" s="44"/>
      <c r="R622" s="44"/>
      <c r="S622" s="44"/>
      <c r="T622" s="44"/>
      <c r="U622" s="44"/>
      <c r="V622" s="44"/>
    </row>
    <row r="623" spans="1:22" ht="19.5" customHeight="1" x14ac:dyDescent="0.2">
      <c r="A623" s="44"/>
      <c r="B623" s="44"/>
      <c r="C623" s="2"/>
      <c r="D623" s="22"/>
      <c r="E623" s="44"/>
      <c r="F623" s="44"/>
      <c r="G623" s="44"/>
      <c r="H623" s="44"/>
      <c r="I623" s="44"/>
      <c r="J623" s="44"/>
      <c r="K623" s="44"/>
      <c r="L623" s="44"/>
      <c r="M623" s="44"/>
      <c r="N623" s="44"/>
      <c r="O623" s="44"/>
      <c r="P623" s="44"/>
      <c r="Q623" s="44"/>
      <c r="R623" s="44"/>
      <c r="S623" s="44"/>
      <c r="T623" s="44"/>
      <c r="U623" s="44"/>
      <c r="V623" s="44"/>
    </row>
    <row r="624" spans="1:22" ht="19.5" customHeight="1" x14ac:dyDescent="0.2">
      <c r="A624" s="44"/>
      <c r="B624" s="44"/>
      <c r="C624" s="2"/>
      <c r="D624" s="22"/>
      <c r="E624" s="44"/>
      <c r="F624" s="44"/>
      <c r="G624" s="44"/>
      <c r="H624" s="44"/>
      <c r="I624" s="44"/>
      <c r="J624" s="44"/>
      <c r="K624" s="44"/>
      <c r="L624" s="44"/>
      <c r="M624" s="44"/>
      <c r="N624" s="44"/>
      <c r="O624" s="44"/>
      <c r="P624" s="44"/>
      <c r="Q624" s="44"/>
      <c r="R624" s="44"/>
      <c r="S624" s="44"/>
      <c r="T624" s="44"/>
      <c r="U624" s="44"/>
      <c r="V624" s="44"/>
    </row>
    <row r="625" spans="1:22" ht="19.5" customHeight="1" x14ac:dyDescent="0.2">
      <c r="A625" s="44"/>
      <c r="B625" s="44"/>
      <c r="C625" s="2"/>
      <c r="D625" s="22"/>
      <c r="E625" s="44"/>
      <c r="F625" s="44"/>
      <c r="G625" s="44"/>
      <c r="H625" s="44"/>
      <c r="I625" s="44"/>
      <c r="J625" s="44"/>
      <c r="K625" s="44"/>
      <c r="L625" s="44"/>
      <c r="M625" s="44"/>
      <c r="N625" s="44"/>
      <c r="O625" s="44"/>
      <c r="P625" s="44"/>
      <c r="Q625" s="44"/>
      <c r="R625" s="44"/>
      <c r="S625" s="44"/>
      <c r="T625" s="44"/>
      <c r="U625" s="44"/>
      <c r="V625" s="44"/>
    </row>
    <row r="626" spans="1:22" ht="19.5" customHeight="1" x14ac:dyDescent="0.2">
      <c r="A626" s="44"/>
      <c r="B626" s="44"/>
      <c r="C626" s="2"/>
      <c r="D626" s="22"/>
      <c r="E626" s="44"/>
      <c r="F626" s="44"/>
      <c r="G626" s="44"/>
      <c r="H626" s="44"/>
      <c r="I626" s="44"/>
      <c r="J626" s="44"/>
      <c r="K626" s="44"/>
      <c r="L626" s="44"/>
      <c r="M626" s="44"/>
      <c r="N626" s="44"/>
      <c r="O626" s="44"/>
      <c r="P626" s="44"/>
      <c r="Q626" s="44"/>
      <c r="R626" s="44"/>
      <c r="S626" s="44"/>
      <c r="T626" s="44"/>
      <c r="U626" s="44"/>
      <c r="V626" s="44"/>
    </row>
    <row r="627" spans="1:22" ht="19.5" customHeight="1" x14ac:dyDescent="0.2">
      <c r="A627" s="44"/>
      <c r="B627" s="44"/>
      <c r="C627" s="2"/>
      <c r="D627" s="22"/>
      <c r="E627" s="44"/>
      <c r="F627" s="44"/>
      <c r="G627" s="44"/>
      <c r="H627" s="44"/>
      <c r="I627" s="44"/>
      <c r="J627" s="44"/>
      <c r="K627" s="44"/>
      <c r="L627" s="44"/>
      <c r="M627" s="44"/>
      <c r="N627" s="44"/>
      <c r="O627" s="44"/>
      <c r="P627" s="44"/>
      <c r="Q627" s="44"/>
      <c r="R627" s="44"/>
      <c r="S627" s="44"/>
      <c r="T627" s="44"/>
      <c r="U627" s="44"/>
      <c r="V627" s="44"/>
    </row>
    <row r="628" spans="1:22" ht="19.5" customHeight="1" x14ac:dyDescent="0.2">
      <c r="A628" s="44"/>
      <c r="B628" s="44"/>
      <c r="C628" s="2"/>
      <c r="D628" s="22"/>
      <c r="E628" s="44"/>
      <c r="F628" s="44"/>
      <c r="G628" s="44"/>
      <c r="H628" s="44"/>
      <c r="I628" s="44"/>
      <c r="J628" s="44"/>
      <c r="K628" s="44"/>
      <c r="L628" s="44"/>
      <c r="M628" s="44"/>
      <c r="N628" s="44"/>
      <c r="O628" s="44"/>
      <c r="P628" s="44"/>
      <c r="Q628" s="44"/>
      <c r="R628" s="44"/>
      <c r="S628" s="44"/>
      <c r="T628" s="44"/>
      <c r="U628" s="44"/>
      <c r="V628" s="44"/>
    </row>
    <row r="629" spans="1:22" ht="19.5" customHeight="1" x14ac:dyDescent="0.2">
      <c r="A629" s="44"/>
      <c r="B629" s="44"/>
      <c r="C629" s="2"/>
      <c r="D629" s="22"/>
      <c r="E629" s="44"/>
      <c r="F629" s="44"/>
      <c r="G629" s="44"/>
      <c r="H629" s="44"/>
      <c r="I629" s="44"/>
      <c r="J629" s="44"/>
      <c r="K629" s="44"/>
      <c r="L629" s="44"/>
      <c r="M629" s="44"/>
      <c r="N629" s="44"/>
      <c r="O629" s="44"/>
      <c r="P629" s="44"/>
      <c r="Q629" s="44"/>
      <c r="R629" s="44"/>
      <c r="S629" s="44"/>
      <c r="T629" s="44"/>
      <c r="U629" s="44"/>
      <c r="V629" s="44"/>
    </row>
    <row r="630" spans="1:22" ht="19.5" customHeight="1" x14ac:dyDescent="0.2">
      <c r="A630" s="44"/>
      <c r="B630" s="44"/>
      <c r="C630" s="2"/>
      <c r="D630" s="22"/>
      <c r="E630" s="44"/>
      <c r="F630" s="44"/>
      <c r="G630" s="44"/>
      <c r="H630" s="44"/>
      <c r="I630" s="44"/>
      <c r="J630" s="44"/>
      <c r="K630" s="44"/>
      <c r="L630" s="44"/>
      <c r="M630" s="44"/>
      <c r="N630" s="44"/>
      <c r="O630" s="44"/>
      <c r="P630" s="44"/>
      <c r="Q630" s="44"/>
      <c r="R630" s="44"/>
      <c r="S630" s="44"/>
      <c r="T630" s="44"/>
      <c r="U630" s="44"/>
      <c r="V630" s="44"/>
    </row>
    <row r="631" spans="1:22" ht="19.5" customHeight="1" x14ac:dyDescent="0.2">
      <c r="A631" s="44"/>
      <c r="B631" s="44"/>
      <c r="C631" s="2"/>
      <c r="D631" s="22"/>
      <c r="E631" s="44"/>
      <c r="F631" s="44"/>
      <c r="G631" s="44"/>
      <c r="H631" s="44"/>
      <c r="I631" s="44"/>
      <c r="J631" s="44"/>
      <c r="K631" s="44"/>
      <c r="L631" s="44"/>
      <c r="M631" s="44"/>
      <c r="N631" s="44"/>
      <c r="O631" s="44"/>
      <c r="P631" s="44"/>
      <c r="Q631" s="44"/>
      <c r="R631" s="44"/>
      <c r="S631" s="44"/>
      <c r="T631" s="44"/>
      <c r="U631" s="44"/>
      <c r="V631" s="44"/>
    </row>
    <row r="632" spans="1:22" ht="19.5" customHeight="1" x14ac:dyDescent="0.2">
      <c r="A632" s="44"/>
      <c r="B632" s="44"/>
      <c r="C632" s="2"/>
      <c r="D632" s="22"/>
      <c r="E632" s="44"/>
      <c r="F632" s="44"/>
      <c r="G632" s="44"/>
      <c r="H632" s="44"/>
      <c r="I632" s="44"/>
      <c r="J632" s="44"/>
      <c r="K632" s="44"/>
      <c r="L632" s="44"/>
      <c r="M632" s="44"/>
      <c r="N632" s="44"/>
      <c r="O632" s="44"/>
      <c r="P632" s="44"/>
      <c r="Q632" s="44"/>
      <c r="R632" s="44"/>
      <c r="S632" s="44"/>
      <c r="T632" s="44"/>
      <c r="U632" s="44"/>
      <c r="V632" s="44"/>
    </row>
    <row r="633" spans="1:22" ht="19.5" customHeight="1" x14ac:dyDescent="0.2">
      <c r="A633" s="44"/>
      <c r="B633" s="44"/>
      <c r="C633" s="2"/>
      <c r="D633" s="22"/>
      <c r="E633" s="44"/>
      <c r="F633" s="44"/>
      <c r="G633" s="44"/>
      <c r="H633" s="44"/>
      <c r="I633" s="44"/>
      <c r="J633" s="44"/>
      <c r="K633" s="44"/>
      <c r="L633" s="44"/>
      <c r="M633" s="44"/>
      <c r="N633" s="44"/>
      <c r="O633" s="44"/>
      <c r="P633" s="44"/>
      <c r="Q633" s="44"/>
      <c r="R633" s="44"/>
      <c r="S633" s="44"/>
      <c r="T633" s="44"/>
      <c r="U633" s="44"/>
      <c r="V633" s="44"/>
    </row>
    <row r="634" spans="1:22" ht="19.5" customHeight="1" x14ac:dyDescent="0.2">
      <c r="A634" s="44"/>
      <c r="B634" s="44"/>
      <c r="C634" s="2"/>
      <c r="D634" s="22"/>
      <c r="E634" s="44"/>
      <c r="F634" s="44"/>
      <c r="G634" s="44"/>
      <c r="H634" s="44"/>
      <c r="I634" s="44"/>
      <c r="J634" s="44"/>
      <c r="K634" s="44"/>
      <c r="L634" s="44"/>
      <c r="M634" s="44"/>
      <c r="N634" s="44"/>
      <c r="O634" s="44"/>
      <c r="P634" s="44"/>
      <c r="Q634" s="44"/>
      <c r="R634" s="44"/>
      <c r="S634" s="44"/>
      <c r="T634" s="44"/>
      <c r="U634" s="44"/>
      <c r="V634" s="44"/>
    </row>
    <row r="635" spans="1:22" ht="19.5" customHeight="1" x14ac:dyDescent="0.2">
      <c r="A635" s="44"/>
      <c r="B635" s="44"/>
      <c r="C635" s="2"/>
      <c r="D635" s="22"/>
      <c r="E635" s="44"/>
      <c r="F635" s="44"/>
      <c r="G635" s="44"/>
      <c r="H635" s="44"/>
      <c r="I635" s="44"/>
      <c r="J635" s="44"/>
      <c r="K635" s="44"/>
      <c r="L635" s="44"/>
      <c r="M635" s="44"/>
      <c r="N635" s="44"/>
      <c r="O635" s="44"/>
      <c r="P635" s="44"/>
      <c r="Q635" s="44"/>
      <c r="R635" s="44"/>
      <c r="S635" s="44"/>
      <c r="T635" s="44"/>
      <c r="U635" s="44"/>
      <c r="V635" s="44"/>
    </row>
    <row r="636" spans="1:22" ht="19.5" customHeight="1" x14ac:dyDescent="0.2">
      <c r="A636" s="44"/>
      <c r="B636" s="44"/>
      <c r="C636" s="2"/>
      <c r="D636" s="22"/>
      <c r="E636" s="44"/>
      <c r="F636" s="44"/>
      <c r="G636" s="44"/>
      <c r="H636" s="44"/>
      <c r="I636" s="44"/>
      <c r="J636" s="44"/>
      <c r="K636" s="44"/>
      <c r="L636" s="44"/>
      <c r="M636" s="44"/>
      <c r="N636" s="44"/>
      <c r="O636" s="44"/>
      <c r="P636" s="44"/>
      <c r="Q636" s="44"/>
      <c r="R636" s="44"/>
      <c r="S636" s="44"/>
      <c r="T636" s="44"/>
      <c r="U636" s="44"/>
      <c r="V636" s="44"/>
    </row>
    <row r="637" spans="1:22" ht="19.5" customHeight="1" x14ac:dyDescent="0.2">
      <c r="A637" s="44"/>
      <c r="B637" s="44"/>
      <c r="C637" s="2"/>
      <c r="D637" s="22"/>
      <c r="E637" s="44"/>
      <c r="F637" s="44"/>
      <c r="G637" s="44"/>
      <c r="H637" s="44"/>
      <c r="I637" s="44"/>
      <c r="J637" s="44"/>
      <c r="K637" s="44"/>
      <c r="L637" s="44"/>
      <c r="M637" s="44"/>
      <c r="N637" s="44"/>
      <c r="O637" s="44"/>
      <c r="P637" s="44"/>
      <c r="Q637" s="44"/>
      <c r="R637" s="44"/>
      <c r="S637" s="44"/>
      <c r="T637" s="44"/>
      <c r="U637" s="44"/>
      <c r="V637" s="44"/>
    </row>
    <row r="638" spans="1:22" ht="19.5" customHeight="1" x14ac:dyDescent="0.2">
      <c r="A638" s="44"/>
      <c r="B638" s="44"/>
      <c r="C638" s="2"/>
      <c r="D638" s="22"/>
      <c r="E638" s="44"/>
      <c r="F638" s="44"/>
      <c r="G638" s="44"/>
      <c r="H638" s="44"/>
      <c r="I638" s="44"/>
      <c r="J638" s="44"/>
      <c r="K638" s="44"/>
      <c r="L638" s="44"/>
      <c r="M638" s="44"/>
      <c r="N638" s="44"/>
      <c r="O638" s="44"/>
      <c r="P638" s="44"/>
      <c r="Q638" s="44"/>
      <c r="R638" s="44"/>
      <c r="S638" s="44"/>
      <c r="T638" s="44"/>
      <c r="U638" s="44"/>
      <c r="V638" s="44"/>
    </row>
    <row r="639" spans="1:22" ht="19.5" customHeight="1" x14ac:dyDescent="0.2">
      <c r="A639" s="44"/>
      <c r="B639" s="44"/>
      <c r="C639" s="2"/>
      <c r="D639" s="22"/>
      <c r="E639" s="44"/>
      <c r="F639" s="44"/>
      <c r="G639" s="44"/>
      <c r="H639" s="44"/>
      <c r="I639" s="44"/>
      <c r="J639" s="44"/>
      <c r="K639" s="44"/>
      <c r="L639" s="44"/>
      <c r="M639" s="44"/>
      <c r="N639" s="44"/>
      <c r="O639" s="44"/>
      <c r="P639" s="44"/>
      <c r="Q639" s="44"/>
      <c r="R639" s="44"/>
      <c r="S639" s="44"/>
      <c r="T639" s="44"/>
      <c r="U639" s="44"/>
      <c r="V639" s="44"/>
    </row>
    <row r="640" spans="1:22" ht="19.5" customHeight="1" x14ac:dyDescent="0.2">
      <c r="A640" s="44"/>
      <c r="B640" s="44"/>
      <c r="C640" s="2"/>
      <c r="D640" s="22"/>
      <c r="E640" s="44"/>
      <c r="F640" s="44"/>
      <c r="G640" s="44"/>
      <c r="H640" s="44"/>
      <c r="I640" s="44"/>
      <c r="J640" s="44"/>
      <c r="K640" s="44"/>
      <c r="L640" s="44"/>
      <c r="M640" s="44"/>
      <c r="N640" s="44"/>
      <c r="O640" s="44"/>
      <c r="P640" s="44"/>
      <c r="Q640" s="44"/>
      <c r="R640" s="44"/>
      <c r="S640" s="44"/>
      <c r="T640" s="44"/>
      <c r="U640" s="44"/>
      <c r="V640" s="44"/>
    </row>
    <row r="641" spans="1:22" ht="19.5" customHeight="1" x14ac:dyDescent="0.2">
      <c r="A641" s="44"/>
      <c r="B641" s="44"/>
      <c r="C641" s="2"/>
      <c r="D641" s="22"/>
      <c r="E641" s="44"/>
      <c r="F641" s="44"/>
      <c r="G641" s="44"/>
      <c r="H641" s="44"/>
      <c r="I641" s="44"/>
      <c r="J641" s="44"/>
      <c r="K641" s="44"/>
      <c r="L641" s="44"/>
      <c r="M641" s="44"/>
      <c r="N641" s="44"/>
      <c r="O641" s="44"/>
      <c r="P641" s="44"/>
      <c r="Q641" s="44"/>
      <c r="R641" s="44"/>
      <c r="S641" s="44"/>
      <c r="T641" s="44"/>
      <c r="U641" s="44"/>
      <c r="V641" s="44"/>
    </row>
    <row r="642" spans="1:22" ht="19.5" customHeight="1" x14ac:dyDescent="0.2">
      <c r="A642" s="44"/>
      <c r="B642" s="44"/>
      <c r="C642" s="2"/>
      <c r="D642" s="22"/>
      <c r="E642" s="44"/>
      <c r="F642" s="44"/>
      <c r="G642" s="44"/>
      <c r="H642" s="44"/>
      <c r="I642" s="44"/>
      <c r="J642" s="44"/>
      <c r="K642" s="44"/>
      <c r="L642" s="44"/>
      <c r="M642" s="44"/>
      <c r="N642" s="44"/>
      <c r="O642" s="44"/>
      <c r="P642" s="44"/>
      <c r="Q642" s="44"/>
      <c r="R642" s="44"/>
      <c r="S642" s="44"/>
      <c r="T642" s="44"/>
      <c r="U642" s="44"/>
      <c r="V642" s="44"/>
    </row>
    <row r="643" spans="1:22" ht="19.5" customHeight="1" x14ac:dyDescent="0.2">
      <c r="A643" s="44"/>
      <c r="B643" s="44"/>
      <c r="C643" s="2"/>
      <c r="D643" s="22"/>
      <c r="E643" s="44"/>
      <c r="F643" s="44"/>
      <c r="G643" s="44"/>
      <c r="H643" s="44"/>
      <c r="I643" s="44"/>
      <c r="J643" s="44"/>
      <c r="K643" s="44"/>
      <c r="L643" s="44"/>
      <c r="M643" s="44"/>
      <c r="N643" s="44"/>
      <c r="O643" s="44"/>
      <c r="P643" s="44"/>
      <c r="Q643" s="44"/>
      <c r="R643" s="44"/>
      <c r="S643" s="44"/>
      <c r="T643" s="44"/>
      <c r="U643" s="44"/>
      <c r="V643" s="44"/>
    </row>
    <row r="644" spans="1:22" ht="19.5" customHeight="1" x14ac:dyDescent="0.2">
      <c r="A644" s="44"/>
      <c r="B644" s="44"/>
      <c r="C644" s="2"/>
      <c r="D644" s="22"/>
      <c r="E644" s="44"/>
      <c r="F644" s="44"/>
      <c r="G644" s="44"/>
      <c r="H644" s="44"/>
      <c r="I644" s="44"/>
      <c r="J644" s="44"/>
      <c r="K644" s="44"/>
      <c r="L644" s="44"/>
      <c r="M644" s="44"/>
      <c r="N644" s="44"/>
      <c r="O644" s="44"/>
      <c r="P644" s="44"/>
      <c r="Q644" s="44"/>
      <c r="R644" s="44"/>
      <c r="S644" s="44"/>
      <c r="T644" s="44"/>
      <c r="U644" s="44"/>
      <c r="V644" s="44"/>
    </row>
    <row r="645" spans="1:22" ht="19.5" customHeight="1" x14ac:dyDescent="0.2">
      <c r="A645" s="44"/>
      <c r="B645" s="44"/>
      <c r="C645" s="2"/>
      <c r="D645" s="22"/>
      <c r="E645" s="44"/>
      <c r="F645" s="44"/>
      <c r="G645" s="44"/>
      <c r="H645" s="44"/>
      <c r="I645" s="44"/>
      <c r="J645" s="44"/>
      <c r="K645" s="44"/>
      <c r="L645" s="44"/>
      <c r="M645" s="44"/>
      <c r="N645" s="44"/>
      <c r="O645" s="44"/>
      <c r="P645" s="44"/>
      <c r="Q645" s="44"/>
      <c r="R645" s="44"/>
      <c r="S645" s="44"/>
      <c r="T645" s="44"/>
      <c r="U645" s="44"/>
      <c r="V645" s="44"/>
    </row>
    <row r="646" spans="1:22" ht="19.5" customHeight="1" x14ac:dyDescent="0.2">
      <c r="A646" s="44"/>
      <c r="B646" s="44"/>
      <c r="C646" s="2"/>
      <c r="D646" s="22"/>
      <c r="E646" s="44"/>
      <c r="F646" s="44"/>
      <c r="G646" s="44"/>
      <c r="H646" s="44"/>
      <c r="I646" s="44"/>
      <c r="J646" s="44"/>
      <c r="K646" s="44"/>
      <c r="L646" s="44"/>
      <c r="M646" s="44"/>
      <c r="N646" s="44"/>
      <c r="O646" s="44"/>
      <c r="P646" s="44"/>
      <c r="Q646" s="44"/>
      <c r="R646" s="44"/>
      <c r="S646" s="44"/>
      <c r="T646" s="44"/>
      <c r="U646" s="44"/>
      <c r="V646" s="44"/>
    </row>
    <row r="647" spans="1:22" ht="19.5" customHeight="1" x14ac:dyDescent="0.2">
      <c r="A647" s="44"/>
      <c r="B647" s="44"/>
      <c r="C647" s="2"/>
      <c r="D647" s="22"/>
      <c r="E647" s="44"/>
      <c r="F647" s="44"/>
      <c r="G647" s="44"/>
      <c r="H647" s="44"/>
      <c r="I647" s="44"/>
      <c r="J647" s="44"/>
      <c r="K647" s="44"/>
      <c r="L647" s="44"/>
      <c r="M647" s="44"/>
      <c r="N647" s="44"/>
      <c r="O647" s="44"/>
      <c r="P647" s="44"/>
      <c r="Q647" s="44"/>
      <c r="R647" s="44"/>
      <c r="S647" s="44"/>
      <c r="T647" s="44"/>
      <c r="U647" s="44"/>
      <c r="V647" s="44"/>
    </row>
    <row r="648" spans="1:22" ht="19.5" customHeight="1" x14ac:dyDescent="0.2">
      <c r="A648" s="44"/>
      <c r="B648" s="44"/>
      <c r="C648" s="2"/>
      <c r="D648" s="22"/>
      <c r="E648" s="44"/>
      <c r="F648" s="44"/>
      <c r="G648" s="44"/>
      <c r="H648" s="44"/>
      <c r="I648" s="44"/>
      <c r="J648" s="44"/>
      <c r="K648" s="44"/>
      <c r="L648" s="44"/>
      <c r="M648" s="44"/>
      <c r="N648" s="44"/>
      <c r="O648" s="44"/>
      <c r="P648" s="44"/>
      <c r="Q648" s="44"/>
      <c r="R648" s="44"/>
      <c r="S648" s="44"/>
      <c r="T648" s="44"/>
      <c r="U648" s="44"/>
      <c r="V648" s="44"/>
    </row>
    <row r="649" spans="1:22" ht="19.5" customHeight="1" x14ac:dyDescent="0.2">
      <c r="A649" s="44"/>
      <c r="B649" s="44"/>
      <c r="C649" s="2"/>
      <c r="D649" s="22"/>
      <c r="E649" s="44"/>
      <c r="F649" s="44"/>
      <c r="G649" s="44"/>
      <c r="H649" s="44"/>
      <c r="I649" s="44"/>
      <c r="J649" s="44"/>
      <c r="K649" s="44"/>
      <c r="L649" s="44"/>
      <c r="M649" s="44"/>
      <c r="N649" s="44"/>
      <c r="O649" s="44"/>
      <c r="P649" s="44"/>
      <c r="Q649" s="44"/>
      <c r="R649" s="44"/>
      <c r="S649" s="44"/>
      <c r="T649" s="44"/>
      <c r="U649" s="44"/>
      <c r="V649" s="44"/>
    </row>
    <row r="650" spans="1:22" ht="19.5" customHeight="1" x14ac:dyDescent="0.2">
      <c r="A650" s="44"/>
      <c r="B650" s="44"/>
      <c r="C650" s="2"/>
      <c r="D650" s="22"/>
      <c r="E650" s="44"/>
      <c r="F650" s="44"/>
      <c r="G650" s="44"/>
      <c r="H650" s="44"/>
      <c r="I650" s="44"/>
      <c r="J650" s="44"/>
      <c r="K650" s="44"/>
      <c r="L650" s="44"/>
      <c r="M650" s="44"/>
      <c r="N650" s="44"/>
      <c r="O650" s="44"/>
      <c r="P650" s="44"/>
      <c r="Q650" s="44"/>
      <c r="R650" s="44"/>
      <c r="S650" s="44"/>
      <c r="T650" s="44"/>
      <c r="U650" s="44"/>
      <c r="V650" s="44"/>
    </row>
    <row r="651" spans="1:22" ht="19.5" customHeight="1" x14ac:dyDescent="0.2">
      <c r="A651" s="44"/>
      <c r="B651" s="44"/>
      <c r="C651" s="2"/>
      <c r="D651" s="22"/>
      <c r="E651" s="44"/>
      <c r="F651" s="44"/>
      <c r="G651" s="44"/>
      <c r="H651" s="44"/>
      <c r="I651" s="44"/>
      <c r="J651" s="44"/>
      <c r="K651" s="44"/>
      <c r="L651" s="44"/>
      <c r="M651" s="44"/>
      <c r="N651" s="44"/>
      <c r="O651" s="44"/>
      <c r="P651" s="44"/>
      <c r="Q651" s="44"/>
      <c r="R651" s="44"/>
      <c r="S651" s="44"/>
      <c r="T651" s="44"/>
      <c r="U651" s="44"/>
      <c r="V651" s="44"/>
    </row>
    <row r="652" spans="1:22" ht="19.5" customHeight="1" x14ac:dyDescent="0.2">
      <c r="A652" s="44"/>
      <c r="B652" s="44"/>
      <c r="C652" s="2"/>
      <c r="D652" s="22"/>
      <c r="E652" s="44"/>
      <c r="F652" s="44"/>
      <c r="G652" s="44"/>
      <c r="H652" s="44"/>
      <c r="I652" s="44"/>
      <c r="J652" s="44"/>
      <c r="K652" s="44"/>
      <c r="L652" s="44"/>
      <c r="M652" s="44"/>
      <c r="N652" s="44"/>
      <c r="O652" s="44"/>
      <c r="P652" s="44"/>
      <c r="Q652" s="44"/>
      <c r="R652" s="44"/>
      <c r="S652" s="44"/>
      <c r="T652" s="44"/>
      <c r="U652" s="44"/>
      <c r="V652" s="44"/>
    </row>
    <row r="653" spans="1:22" ht="19.5" customHeight="1" x14ac:dyDescent="0.2">
      <c r="A653" s="44"/>
      <c r="B653" s="44"/>
      <c r="C653" s="2"/>
      <c r="D653" s="22"/>
      <c r="E653" s="44"/>
      <c r="F653" s="44"/>
      <c r="G653" s="44"/>
      <c r="H653" s="44"/>
      <c r="I653" s="44"/>
      <c r="J653" s="44"/>
      <c r="K653" s="44"/>
      <c r="L653" s="44"/>
      <c r="M653" s="44"/>
      <c r="N653" s="44"/>
      <c r="O653" s="44"/>
      <c r="P653" s="44"/>
      <c r="Q653" s="44"/>
      <c r="R653" s="44"/>
      <c r="S653" s="44"/>
      <c r="T653" s="44"/>
      <c r="U653" s="44"/>
      <c r="V653" s="44"/>
    </row>
    <row r="654" spans="1:22" ht="19.5" customHeight="1" x14ac:dyDescent="0.2">
      <c r="A654" s="44"/>
      <c r="B654" s="44"/>
      <c r="C654" s="2"/>
      <c r="D654" s="22"/>
      <c r="E654" s="44"/>
      <c r="F654" s="44"/>
      <c r="G654" s="44"/>
      <c r="H654" s="44"/>
      <c r="I654" s="44"/>
      <c r="J654" s="44"/>
      <c r="K654" s="44"/>
      <c r="L654" s="44"/>
      <c r="M654" s="44"/>
      <c r="N654" s="44"/>
      <c r="O654" s="44"/>
      <c r="P654" s="44"/>
      <c r="Q654" s="44"/>
      <c r="R654" s="44"/>
      <c r="S654" s="44"/>
      <c r="T654" s="44"/>
      <c r="U654" s="44"/>
      <c r="V654" s="44"/>
    </row>
    <row r="655" spans="1:22" ht="19.5" customHeight="1" x14ac:dyDescent="0.2">
      <c r="A655" s="44"/>
      <c r="B655" s="44"/>
      <c r="C655" s="2"/>
      <c r="D655" s="22"/>
      <c r="E655" s="44"/>
      <c r="F655" s="44"/>
      <c r="G655" s="44"/>
      <c r="H655" s="44"/>
      <c r="I655" s="44"/>
      <c r="J655" s="44"/>
      <c r="K655" s="44"/>
      <c r="L655" s="44"/>
      <c r="M655" s="44"/>
      <c r="N655" s="44"/>
      <c r="O655" s="44"/>
      <c r="P655" s="44"/>
      <c r="Q655" s="44"/>
      <c r="R655" s="44"/>
      <c r="S655" s="44"/>
      <c r="T655" s="44"/>
      <c r="U655" s="44"/>
      <c r="V655" s="44"/>
    </row>
    <row r="656" spans="1:22" ht="19.5" customHeight="1" x14ac:dyDescent="0.2">
      <c r="A656" s="44"/>
      <c r="B656" s="44"/>
      <c r="C656" s="2"/>
      <c r="D656" s="22"/>
      <c r="E656" s="44"/>
      <c r="F656" s="44"/>
      <c r="G656" s="44"/>
      <c r="H656" s="44"/>
      <c r="I656" s="44"/>
      <c r="J656" s="44"/>
      <c r="K656" s="44"/>
      <c r="L656" s="44"/>
      <c r="M656" s="44"/>
      <c r="N656" s="44"/>
      <c r="O656" s="44"/>
      <c r="P656" s="44"/>
      <c r="Q656" s="44"/>
      <c r="R656" s="44"/>
      <c r="S656" s="44"/>
      <c r="T656" s="44"/>
      <c r="U656" s="44"/>
      <c r="V656" s="44"/>
    </row>
    <row r="657" spans="1:22" ht="19.5" customHeight="1" x14ac:dyDescent="0.2">
      <c r="A657" s="44"/>
      <c r="B657" s="44"/>
      <c r="C657" s="2"/>
      <c r="D657" s="22"/>
      <c r="E657" s="44"/>
      <c r="F657" s="44"/>
      <c r="G657" s="44"/>
      <c r="H657" s="44"/>
      <c r="I657" s="44"/>
      <c r="J657" s="44"/>
      <c r="K657" s="44"/>
      <c r="L657" s="44"/>
      <c r="M657" s="44"/>
      <c r="N657" s="44"/>
      <c r="O657" s="44"/>
      <c r="P657" s="44"/>
      <c r="Q657" s="44"/>
      <c r="R657" s="44"/>
      <c r="S657" s="44"/>
      <c r="T657" s="44"/>
      <c r="U657" s="44"/>
      <c r="V657" s="44"/>
    </row>
    <row r="658" spans="1:22" ht="19.5" customHeight="1" x14ac:dyDescent="0.2">
      <c r="A658" s="44"/>
      <c r="B658" s="44"/>
      <c r="C658" s="2"/>
      <c r="D658" s="22"/>
      <c r="E658" s="44"/>
      <c r="F658" s="44"/>
      <c r="G658" s="44"/>
      <c r="H658" s="44"/>
      <c r="I658" s="44"/>
      <c r="J658" s="44"/>
      <c r="K658" s="44"/>
      <c r="L658" s="44"/>
      <c r="M658" s="44"/>
      <c r="N658" s="44"/>
      <c r="O658" s="44"/>
      <c r="P658" s="44"/>
      <c r="Q658" s="44"/>
      <c r="R658" s="44"/>
      <c r="S658" s="44"/>
      <c r="T658" s="44"/>
      <c r="U658" s="44"/>
      <c r="V658" s="44"/>
    </row>
    <row r="659" spans="1:22" ht="19.5" customHeight="1" x14ac:dyDescent="0.2">
      <c r="A659" s="44"/>
      <c r="B659" s="44"/>
      <c r="C659" s="2"/>
      <c r="D659" s="22"/>
      <c r="E659" s="44"/>
      <c r="F659" s="44"/>
      <c r="G659" s="44"/>
      <c r="H659" s="44"/>
      <c r="I659" s="44"/>
      <c r="J659" s="44"/>
      <c r="K659" s="44"/>
      <c r="L659" s="44"/>
      <c r="M659" s="44"/>
      <c r="N659" s="44"/>
      <c r="O659" s="44"/>
      <c r="P659" s="44"/>
      <c r="Q659" s="44"/>
      <c r="R659" s="44"/>
      <c r="S659" s="44"/>
      <c r="T659" s="44"/>
      <c r="U659" s="44"/>
      <c r="V659" s="44"/>
    </row>
    <row r="660" spans="1:22" ht="19.5" customHeight="1" x14ac:dyDescent="0.2">
      <c r="A660" s="44"/>
      <c r="B660" s="44"/>
      <c r="C660" s="2"/>
      <c r="D660" s="22"/>
      <c r="E660" s="44"/>
      <c r="F660" s="44"/>
      <c r="G660" s="44"/>
      <c r="H660" s="44"/>
      <c r="I660" s="44"/>
      <c r="J660" s="44"/>
      <c r="K660" s="44"/>
      <c r="L660" s="44"/>
      <c r="M660" s="44"/>
      <c r="N660" s="44"/>
      <c r="O660" s="44"/>
      <c r="P660" s="44"/>
      <c r="Q660" s="44"/>
      <c r="R660" s="44"/>
      <c r="S660" s="44"/>
      <c r="T660" s="44"/>
      <c r="U660" s="44"/>
      <c r="V660" s="44"/>
    </row>
    <row r="661" spans="1:22" ht="19.5" customHeight="1" x14ac:dyDescent="0.2">
      <c r="A661" s="44"/>
      <c r="B661" s="44"/>
      <c r="C661" s="2"/>
      <c r="D661" s="22"/>
      <c r="E661" s="44"/>
      <c r="F661" s="44"/>
      <c r="G661" s="44"/>
      <c r="H661" s="44"/>
      <c r="I661" s="44"/>
      <c r="J661" s="44"/>
      <c r="K661" s="44"/>
      <c r="L661" s="44"/>
      <c r="M661" s="44"/>
      <c r="N661" s="44"/>
      <c r="O661" s="44"/>
      <c r="P661" s="44"/>
      <c r="Q661" s="44"/>
      <c r="R661" s="44"/>
      <c r="S661" s="44"/>
      <c r="T661" s="44"/>
      <c r="U661" s="44"/>
      <c r="V661" s="44"/>
    </row>
    <row r="662" spans="1:22" ht="19.5" customHeight="1" x14ac:dyDescent="0.2">
      <c r="A662" s="44"/>
      <c r="B662" s="44"/>
      <c r="C662" s="2"/>
      <c r="D662" s="22"/>
      <c r="E662" s="44"/>
      <c r="F662" s="44"/>
      <c r="G662" s="44"/>
      <c r="H662" s="44"/>
      <c r="I662" s="44"/>
      <c r="J662" s="44"/>
      <c r="K662" s="44"/>
      <c r="L662" s="44"/>
      <c r="M662" s="44"/>
      <c r="N662" s="44"/>
      <c r="O662" s="44"/>
      <c r="P662" s="44"/>
      <c r="Q662" s="44"/>
      <c r="R662" s="44"/>
      <c r="S662" s="44"/>
      <c r="T662" s="44"/>
      <c r="U662" s="44"/>
      <c r="V662" s="44"/>
    </row>
    <row r="663" spans="1:22" ht="19.5" customHeight="1" x14ac:dyDescent="0.2">
      <c r="A663" s="44"/>
      <c r="B663" s="44"/>
      <c r="C663" s="2"/>
      <c r="D663" s="22"/>
      <c r="E663" s="44"/>
      <c r="F663" s="44"/>
      <c r="G663" s="44"/>
      <c r="H663" s="44"/>
      <c r="I663" s="44"/>
      <c r="J663" s="44"/>
      <c r="K663" s="44"/>
      <c r="L663" s="44"/>
      <c r="M663" s="44"/>
      <c r="N663" s="44"/>
      <c r="O663" s="44"/>
      <c r="P663" s="44"/>
      <c r="Q663" s="44"/>
      <c r="R663" s="44"/>
      <c r="S663" s="44"/>
      <c r="T663" s="44"/>
      <c r="U663" s="44"/>
      <c r="V663" s="44"/>
    </row>
    <row r="664" spans="1:22" ht="19.5" customHeight="1" x14ac:dyDescent="0.2">
      <c r="A664" s="44"/>
      <c r="B664" s="44"/>
      <c r="C664" s="2"/>
      <c r="D664" s="22"/>
      <c r="E664" s="44"/>
      <c r="F664" s="44"/>
      <c r="G664" s="44"/>
      <c r="H664" s="44"/>
      <c r="I664" s="44"/>
      <c r="J664" s="44"/>
      <c r="K664" s="44"/>
      <c r="L664" s="44"/>
      <c r="M664" s="44"/>
      <c r="N664" s="44"/>
      <c r="O664" s="44"/>
      <c r="P664" s="44"/>
      <c r="Q664" s="44"/>
      <c r="R664" s="44"/>
      <c r="S664" s="44"/>
      <c r="T664" s="44"/>
      <c r="U664" s="44"/>
      <c r="V664" s="44"/>
    </row>
    <row r="665" spans="1:22" ht="19.5" customHeight="1" x14ac:dyDescent="0.2">
      <c r="A665" s="44"/>
      <c r="B665" s="44"/>
      <c r="C665" s="2"/>
      <c r="D665" s="22"/>
      <c r="E665" s="44"/>
      <c r="F665" s="44"/>
      <c r="G665" s="44"/>
      <c r="H665" s="44"/>
      <c r="I665" s="44"/>
      <c r="J665" s="44"/>
      <c r="K665" s="44"/>
      <c r="L665" s="44"/>
      <c r="M665" s="44"/>
      <c r="N665" s="44"/>
      <c r="O665" s="44"/>
      <c r="P665" s="44"/>
      <c r="Q665" s="44"/>
      <c r="R665" s="44"/>
      <c r="S665" s="44"/>
      <c r="T665" s="44"/>
      <c r="U665" s="44"/>
      <c r="V665" s="44"/>
    </row>
    <row r="666" spans="1:22" ht="19.5" customHeight="1" x14ac:dyDescent="0.2">
      <c r="A666" s="44"/>
      <c r="B666" s="44"/>
      <c r="C666" s="2"/>
      <c r="D666" s="22"/>
      <c r="E666" s="44"/>
      <c r="F666" s="44"/>
      <c r="G666" s="44"/>
      <c r="H666" s="44"/>
      <c r="I666" s="44"/>
      <c r="J666" s="44"/>
      <c r="K666" s="44"/>
      <c r="L666" s="44"/>
      <c r="M666" s="44"/>
      <c r="N666" s="44"/>
      <c r="O666" s="44"/>
      <c r="P666" s="44"/>
      <c r="Q666" s="44"/>
      <c r="R666" s="44"/>
      <c r="S666" s="44"/>
      <c r="T666" s="44"/>
      <c r="U666" s="44"/>
      <c r="V666" s="44"/>
    </row>
    <row r="667" spans="1:22" ht="19.5" customHeight="1" x14ac:dyDescent="0.2">
      <c r="A667" s="44"/>
      <c r="B667" s="44"/>
      <c r="C667" s="2"/>
      <c r="D667" s="22"/>
      <c r="E667" s="44"/>
      <c r="F667" s="44"/>
      <c r="G667" s="44"/>
      <c r="H667" s="44"/>
      <c r="I667" s="44"/>
      <c r="J667" s="44"/>
      <c r="K667" s="44"/>
      <c r="L667" s="44"/>
      <c r="M667" s="44"/>
      <c r="N667" s="44"/>
      <c r="O667" s="44"/>
      <c r="P667" s="44"/>
      <c r="Q667" s="44"/>
      <c r="R667" s="44"/>
      <c r="S667" s="44"/>
      <c r="T667" s="44"/>
      <c r="U667" s="44"/>
      <c r="V667" s="44"/>
    </row>
    <row r="668" spans="1:22" ht="19.5" customHeight="1" x14ac:dyDescent="0.2">
      <c r="A668" s="44"/>
      <c r="B668" s="44"/>
      <c r="C668" s="2"/>
      <c r="D668" s="22"/>
      <c r="E668" s="44"/>
      <c r="F668" s="44"/>
      <c r="G668" s="44"/>
      <c r="H668" s="44"/>
      <c r="I668" s="44"/>
      <c r="J668" s="44"/>
      <c r="K668" s="44"/>
      <c r="L668" s="44"/>
      <c r="M668" s="44"/>
      <c r="N668" s="44"/>
      <c r="O668" s="44"/>
      <c r="P668" s="44"/>
      <c r="Q668" s="44"/>
      <c r="R668" s="44"/>
      <c r="S668" s="44"/>
      <c r="T668" s="44"/>
      <c r="U668" s="44"/>
      <c r="V668" s="44"/>
    </row>
    <row r="669" spans="1:22" ht="19.5" customHeight="1" x14ac:dyDescent="0.2">
      <c r="A669" s="44"/>
      <c r="B669" s="44"/>
      <c r="C669" s="2"/>
      <c r="D669" s="22"/>
      <c r="E669" s="44"/>
      <c r="F669" s="44"/>
      <c r="G669" s="44"/>
      <c r="H669" s="44"/>
      <c r="I669" s="44"/>
      <c r="J669" s="44"/>
      <c r="K669" s="44"/>
      <c r="L669" s="44"/>
      <c r="M669" s="44"/>
      <c r="N669" s="44"/>
      <c r="O669" s="44"/>
      <c r="P669" s="44"/>
      <c r="Q669" s="44"/>
      <c r="R669" s="44"/>
      <c r="S669" s="44"/>
      <c r="T669" s="44"/>
      <c r="U669" s="44"/>
      <c r="V669" s="44"/>
    </row>
    <row r="670" spans="1:22" ht="19.5" customHeight="1" x14ac:dyDescent="0.2">
      <c r="A670" s="44"/>
      <c r="B670" s="44"/>
      <c r="C670" s="2"/>
      <c r="D670" s="22"/>
      <c r="E670" s="44"/>
      <c r="F670" s="44"/>
      <c r="G670" s="44"/>
      <c r="H670" s="44"/>
      <c r="I670" s="44"/>
      <c r="J670" s="44"/>
      <c r="K670" s="44"/>
      <c r="L670" s="44"/>
      <c r="M670" s="44"/>
      <c r="N670" s="44"/>
      <c r="O670" s="44"/>
      <c r="P670" s="44"/>
      <c r="Q670" s="44"/>
      <c r="R670" s="44"/>
      <c r="S670" s="44"/>
      <c r="T670" s="44"/>
      <c r="U670" s="44"/>
      <c r="V670" s="44"/>
    </row>
    <row r="671" spans="1:22" ht="19.5" customHeight="1" x14ac:dyDescent="0.2">
      <c r="A671" s="44"/>
      <c r="B671" s="44"/>
      <c r="C671" s="2"/>
      <c r="D671" s="22"/>
      <c r="E671" s="44"/>
      <c r="F671" s="44"/>
      <c r="G671" s="44"/>
      <c r="H671" s="44"/>
      <c r="I671" s="44"/>
      <c r="J671" s="44"/>
      <c r="K671" s="44"/>
      <c r="L671" s="44"/>
      <c r="M671" s="44"/>
      <c r="N671" s="44"/>
      <c r="O671" s="44"/>
      <c r="P671" s="44"/>
      <c r="Q671" s="44"/>
      <c r="R671" s="44"/>
      <c r="S671" s="44"/>
      <c r="T671" s="44"/>
      <c r="U671" s="44"/>
      <c r="V671" s="44"/>
    </row>
    <row r="672" spans="1:22" ht="19.5" customHeight="1" x14ac:dyDescent="0.2">
      <c r="A672" s="44"/>
      <c r="B672" s="44"/>
      <c r="C672" s="2"/>
      <c r="D672" s="22"/>
      <c r="E672" s="44"/>
      <c r="F672" s="44"/>
      <c r="G672" s="44"/>
      <c r="H672" s="44"/>
      <c r="I672" s="44"/>
      <c r="J672" s="44"/>
      <c r="K672" s="44"/>
      <c r="L672" s="44"/>
      <c r="M672" s="44"/>
      <c r="N672" s="44"/>
      <c r="O672" s="44"/>
      <c r="P672" s="44"/>
      <c r="Q672" s="44"/>
      <c r="R672" s="44"/>
      <c r="S672" s="44"/>
      <c r="T672" s="44"/>
      <c r="U672" s="44"/>
      <c r="V672" s="44"/>
    </row>
    <row r="673" spans="1:22" ht="19.5" customHeight="1" x14ac:dyDescent="0.2">
      <c r="A673" s="44"/>
      <c r="B673" s="44"/>
      <c r="C673" s="2"/>
      <c r="D673" s="22"/>
      <c r="E673" s="44"/>
      <c r="F673" s="44"/>
      <c r="G673" s="44"/>
      <c r="H673" s="44"/>
      <c r="I673" s="44"/>
      <c r="J673" s="44"/>
      <c r="K673" s="44"/>
      <c r="L673" s="44"/>
      <c r="M673" s="44"/>
      <c r="N673" s="44"/>
      <c r="O673" s="44"/>
      <c r="P673" s="44"/>
      <c r="Q673" s="44"/>
      <c r="R673" s="44"/>
      <c r="S673" s="44"/>
      <c r="T673" s="44"/>
      <c r="U673" s="44"/>
      <c r="V673" s="44"/>
    </row>
    <row r="674" spans="1:22" ht="19.5" customHeight="1" x14ac:dyDescent="0.2">
      <c r="A674" s="44"/>
      <c r="B674" s="44"/>
      <c r="C674" s="2"/>
      <c r="D674" s="22"/>
      <c r="E674" s="44"/>
      <c r="F674" s="44"/>
      <c r="G674" s="44"/>
      <c r="H674" s="44"/>
      <c r="I674" s="44"/>
      <c r="J674" s="44"/>
      <c r="K674" s="44"/>
      <c r="L674" s="44"/>
      <c r="M674" s="44"/>
      <c r="N674" s="44"/>
      <c r="O674" s="44"/>
      <c r="P674" s="44"/>
      <c r="Q674" s="44"/>
      <c r="R674" s="44"/>
      <c r="S674" s="44"/>
      <c r="T674" s="44"/>
      <c r="U674" s="44"/>
      <c r="V674" s="44"/>
    </row>
    <row r="675" spans="1:22" ht="19.5" customHeight="1" x14ac:dyDescent="0.2">
      <c r="A675" s="44"/>
      <c r="B675" s="44"/>
      <c r="C675" s="2"/>
      <c r="D675" s="22"/>
      <c r="E675" s="44"/>
      <c r="F675" s="44"/>
      <c r="G675" s="44"/>
      <c r="H675" s="44"/>
      <c r="I675" s="44"/>
      <c r="J675" s="44"/>
      <c r="K675" s="44"/>
      <c r="L675" s="44"/>
      <c r="M675" s="44"/>
      <c r="N675" s="44"/>
      <c r="O675" s="44"/>
      <c r="P675" s="44"/>
      <c r="Q675" s="44"/>
      <c r="R675" s="44"/>
      <c r="S675" s="44"/>
      <c r="T675" s="44"/>
      <c r="U675" s="44"/>
      <c r="V675" s="44"/>
    </row>
    <row r="676" spans="1:22" ht="19.5" customHeight="1" x14ac:dyDescent="0.2">
      <c r="A676" s="44"/>
      <c r="B676" s="44"/>
      <c r="C676" s="2"/>
      <c r="D676" s="22"/>
      <c r="E676" s="44"/>
      <c r="F676" s="44"/>
      <c r="G676" s="44"/>
      <c r="H676" s="44"/>
      <c r="I676" s="44"/>
      <c r="J676" s="44"/>
      <c r="K676" s="44"/>
      <c r="L676" s="44"/>
      <c r="M676" s="44"/>
      <c r="N676" s="44"/>
      <c r="O676" s="44"/>
      <c r="P676" s="44"/>
      <c r="Q676" s="44"/>
      <c r="R676" s="44"/>
      <c r="S676" s="44"/>
      <c r="T676" s="44"/>
      <c r="U676" s="44"/>
      <c r="V676" s="44"/>
    </row>
    <row r="677" spans="1:22" ht="19.5" customHeight="1" x14ac:dyDescent="0.2">
      <c r="A677" s="44"/>
      <c r="B677" s="44"/>
      <c r="C677" s="2"/>
      <c r="D677" s="22"/>
      <c r="E677" s="44"/>
      <c r="F677" s="44"/>
      <c r="G677" s="44"/>
      <c r="H677" s="44"/>
      <c r="I677" s="44"/>
      <c r="J677" s="44"/>
      <c r="K677" s="44"/>
      <c r="L677" s="44"/>
      <c r="M677" s="44"/>
      <c r="N677" s="44"/>
      <c r="O677" s="44"/>
      <c r="P677" s="44"/>
      <c r="Q677" s="44"/>
      <c r="R677" s="44"/>
      <c r="S677" s="44"/>
      <c r="T677" s="44"/>
      <c r="U677" s="44"/>
      <c r="V677" s="44"/>
    </row>
    <row r="678" spans="1:22" ht="19.5" customHeight="1" x14ac:dyDescent="0.2">
      <c r="A678" s="44"/>
      <c r="B678" s="44"/>
      <c r="C678" s="2"/>
      <c r="D678" s="22"/>
      <c r="E678" s="44"/>
      <c r="F678" s="44"/>
      <c r="G678" s="44"/>
      <c r="H678" s="44"/>
      <c r="I678" s="44"/>
      <c r="J678" s="44"/>
      <c r="K678" s="44"/>
      <c r="L678" s="44"/>
      <c r="M678" s="44"/>
      <c r="N678" s="44"/>
      <c r="O678" s="44"/>
      <c r="P678" s="44"/>
      <c r="Q678" s="44"/>
      <c r="R678" s="44"/>
      <c r="S678" s="44"/>
      <c r="T678" s="44"/>
      <c r="U678" s="44"/>
      <c r="V678" s="44"/>
    </row>
    <row r="679" spans="1:22" ht="19.5" customHeight="1" x14ac:dyDescent="0.2">
      <c r="A679" s="44"/>
      <c r="B679" s="44"/>
      <c r="C679" s="2"/>
      <c r="D679" s="22"/>
      <c r="E679" s="44"/>
      <c r="F679" s="44"/>
      <c r="G679" s="44"/>
      <c r="H679" s="44"/>
      <c r="I679" s="44"/>
      <c r="J679" s="44"/>
      <c r="K679" s="44"/>
      <c r="L679" s="44"/>
      <c r="M679" s="44"/>
      <c r="N679" s="44"/>
      <c r="O679" s="44"/>
      <c r="P679" s="44"/>
      <c r="Q679" s="44"/>
      <c r="R679" s="44"/>
      <c r="S679" s="44"/>
      <c r="T679" s="44"/>
      <c r="U679" s="44"/>
      <c r="V679" s="44"/>
    </row>
    <row r="680" spans="1:22" ht="19.5" customHeight="1" x14ac:dyDescent="0.2">
      <c r="A680" s="44"/>
      <c r="B680" s="44"/>
      <c r="C680" s="2"/>
      <c r="D680" s="22"/>
      <c r="E680" s="44"/>
      <c r="F680" s="44"/>
      <c r="G680" s="44"/>
      <c r="H680" s="44"/>
      <c r="I680" s="44"/>
      <c r="J680" s="44"/>
      <c r="K680" s="44"/>
      <c r="L680" s="44"/>
      <c r="M680" s="44"/>
      <c r="N680" s="44"/>
      <c r="O680" s="44"/>
      <c r="P680" s="44"/>
      <c r="Q680" s="44"/>
      <c r="R680" s="44"/>
      <c r="S680" s="44"/>
      <c r="T680" s="44"/>
      <c r="U680" s="44"/>
      <c r="V680" s="44"/>
    </row>
    <row r="681" spans="1:22" ht="19.5" customHeight="1" x14ac:dyDescent="0.2">
      <c r="A681" s="44"/>
      <c r="B681" s="44"/>
      <c r="C681" s="2"/>
      <c r="D681" s="22"/>
      <c r="E681" s="44"/>
      <c r="F681" s="44"/>
      <c r="G681" s="44"/>
      <c r="H681" s="44"/>
      <c r="I681" s="44"/>
      <c r="J681" s="44"/>
      <c r="K681" s="44"/>
      <c r="L681" s="44"/>
      <c r="M681" s="44"/>
      <c r="N681" s="44"/>
      <c r="O681" s="44"/>
      <c r="P681" s="44"/>
      <c r="Q681" s="44"/>
      <c r="R681" s="44"/>
      <c r="S681" s="44"/>
      <c r="T681" s="44"/>
      <c r="U681" s="44"/>
      <c r="V681" s="44"/>
    </row>
    <row r="682" spans="1:22" ht="19.5" customHeight="1" x14ac:dyDescent="0.2">
      <c r="A682" s="44"/>
      <c r="B682" s="44"/>
      <c r="C682" s="2"/>
      <c r="D682" s="22"/>
      <c r="E682" s="44"/>
      <c r="F682" s="44"/>
      <c r="G682" s="44"/>
      <c r="H682" s="44"/>
      <c r="I682" s="44"/>
      <c r="J682" s="44"/>
      <c r="K682" s="44"/>
      <c r="L682" s="44"/>
      <c r="M682" s="44"/>
      <c r="N682" s="44"/>
      <c r="O682" s="44"/>
      <c r="P682" s="44"/>
      <c r="Q682" s="44"/>
      <c r="R682" s="44"/>
      <c r="S682" s="44"/>
      <c r="T682" s="44"/>
      <c r="U682" s="44"/>
      <c r="V682" s="44"/>
    </row>
    <row r="683" spans="1:22" ht="19.5" customHeight="1" x14ac:dyDescent="0.2">
      <c r="A683" s="44"/>
      <c r="B683" s="44"/>
      <c r="C683" s="2"/>
      <c r="D683" s="22"/>
      <c r="E683" s="44"/>
      <c r="F683" s="44"/>
      <c r="G683" s="44"/>
      <c r="H683" s="44"/>
      <c r="I683" s="44"/>
      <c r="J683" s="44"/>
      <c r="K683" s="44"/>
      <c r="L683" s="44"/>
      <c r="M683" s="44"/>
      <c r="N683" s="44"/>
      <c r="O683" s="44"/>
      <c r="P683" s="44"/>
      <c r="Q683" s="44"/>
      <c r="R683" s="44"/>
      <c r="S683" s="44"/>
      <c r="T683" s="44"/>
      <c r="U683" s="44"/>
      <c r="V683" s="44"/>
    </row>
    <row r="684" spans="1:22" ht="19.5" customHeight="1" x14ac:dyDescent="0.2">
      <c r="A684" s="44"/>
      <c r="B684" s="44"/>
      <c r="C684" s="2"/>
      <c r="D684" s="22"/>
      <c r="E684" s="44"/>
      <c r="F684" s="44"/>
      <c r="G684" s="44"/>
      <c r="H684" s="44"/>
      <c r="I684" s="44"/>
      <c r="J684" s="44"/>
      <c r="K684" s="44"/>
      <c r="L684" s="44"/>
      <c r="M684" s="44"/>
      <c r="N684" s="44"/>
      <c r="O684" s="44"/>
      <c r="P684" s="44"/>
      <c r="Q684" s="44"/>
      <c r="R684" s="44"/>
      <c r="S684" s="44"/>
      <c r="T684" s="44"/>
      <c r="U684" s="44"/>
      <c r="V684" s="44"/>
    </row>
    <row r="685" spans="1:22" ht="19.5" customHeight="1" x14ac:dyDescent="0.2">
      <c r="A685" s="44"/>
      <c r="B685" s="44"/>
      <c r="C685" s="2"/>
      <c r="D685" s="22"/>
      <c r="E685" s="44"/>
      <c r="F685" s="44"/>
      <c r="G685" s="44"/>
      <c r="H685" s="44"/>
      <c r="I685" s="44"/>
      <c r="J685" s="44"/>
      <c r="K685" s="44"/>
      <c r="L685" s="44"/>
      <c r="M685" s="44"/>
      <c r="N685" s="44"/>
      <c r="O685" s="44"/>
      <c r="P685" s="44"/>
      <c r="Q685" s="44"/>
      <c r="R685" s="44"/>
      <c r="S685" s="44"/>
      <c r="T685" s="44"/>
      <c r="U685" s="44"/>
      <c r="V685" s="44"/>
    </row>
    <row r="686" spans="1:22" ht="19.5" customHeight="1" x14ac:dyDescent="0.2">
      <c r="A686" s="44"/>
      <c r="B686" s="44"/>
      <c r="C686" s="2"/>
      <c r="D686" s="22"/>
      <c r="E686" s="44"/>
      <c r="F686" s="44"/>
      <c r="G686" s="44"/>
      <c r="H686" s="44"/>
      <c r="I686" s="44"/>
      <c r="J686" s="44"/>
      <c r="K686" s="44"/>
      <c r="L686" s="44"/>
      <c r="M686" s="44"/>
      <c r="N686" s="44"/>
      <c r="O686" s="44"/>
      <c r="P686" s="44"/>
      <c r="Q686" s="44"/>
      <c r="R686" s="44"/>
      <c r="S686" s="44"/>
      <c r="T686" s="44"/>
      <c r="U686" s="44"/>
      <c r="V686" s="44"/>
    </row>
    <row r="687" spans="1:22" ht="19.5" customHeight="1" x14ac:dyDescent="0.2">
      <c r="A687" s="44"/>
      <c r="B687" s="44"/>
      <c r="C687" s="2"/>
      <c r="D687" s="22"/>
      <c r="E687" s="44"/>
      <c r="F687" s="44"/>
      <c r="G687" s="44"/>
      <c r="H687" s="44"/>
      <c r="I687" s="44"/>
      <c r="J687" s="44"/>
      <c r="K687" s="44"/>
      <c r="L687" s="44"/>
      <c r="M687" s="44"/>
      <c r="N687" s="44"/>
      <c r="O687" s="44"/>
      <c r="P687" s="44"/>
      <c r="Q687" s="44"/>
      <c r="R687" s="44"/>
      <c r="S687" s="44"/>
      <c r="T687" s="44"/>
      <c r="U687" s="44"/>
      <c r="V687" s="44"/>
    </row>
    <row r="688" spans="1:22" ht="19.5" customHeight="1" x14ac:dyDescent="0.2">
      <c r="A688" s="44"/>
      <c r="B688" s="44"/>
      <c r="C688" s="2"/>
      <c r="D688" s="22"/>
      <c r="E688" s="44"/>
      <c r="F688" s="44"/>
      <c r="G688" s="44"/>
      <c r="H688" s="44"/>
      <c r="I688" s="44"/>
      <c r="J688" s="44"/>
      <c r="K688" s="44"/>
      <c r="L688" s="44"/>
      <c r="M688" s="44"/>
      <c r="N688" s="44"/>
      <c r="O688" s="44"/>
      <c r="P688" s="44"/>
      <c r="Q688" s="44"/>
      <c r="R688" s="44"/>
      <c r="S688" s="44"/>
      <c r="T688" s="44"/>
      <c r="U688" s="44"/>
      <c r="V688" s="44"/>
    </row>
    <row r="689" spans="1:22" ht="19.5" customHeight="1" x14ac:dyDescent="0.2">
      <c r="A689" s="44"/>
      <c r="B689" s="44"/>
      <c r="C689" s="2"/>
      <c r="D689" s="22"/>
      <c r="E689" s="44"/>
      <c r="F689" s="44"/>
      <c r="G689" s="44"/>
      <c r="H689" s="44"/>
      <c r="I689" s="44"/>
      <c r="J689" s="44"/>
      <c r="K689" s="44"/>
      <c r="L689" s="44"/>
      <c r="M689" s="44"/>
      <c r="N689" s="44"/>
      <c r="O689" s="44"/>
      <c r="P689" s="44"/>
      <c r="Q689" s="44"/>
      <c r="R689" s="44"/>
      <c r="S689" s="44"/>
      <c r="T689" s="44"/>
      <c r="U689" s="44"/>
      <c r="V689" s="44"/>
    </row>
    <row r="690" spans="1:22" ht="19.5" customHeight="1" x14ac:dyDescent="0.2">
      <c r="A690" s="44"/>
      <c r="B690" s="44"/>
      <c r="C690" s="2"/>
      <c r="D690" s="22"/>
      <c r="E690" s="44"/>
      <c r="F690" s="44"/>
      <c r="G690" s="44"/>
      <c r="H690" s="44"/>
      <c r="I690" s="44"/>
      <c r="J690" s="44"/>
      <c r="K690" s="44"/>
      <c r="L690" s="44"/>
      <c r="M690" s="44"/>
      <c r="N690" s="44"/>
      <c r="O690" s="44"/>
      <c r="P690" s="44"/>
      <c r="Q690" s="44"/>
      <c r="R690" s="44"/>
      <c r="S690" s="44"/>
      <c r="T690" s="44"/>
      <c r="U690" s="44"/>
      <c r="V690" s="44"/>
    </row>
    <row r="691" spans="1:22" ht="19.5" customHeight="1" x14ac:dyDescent="0.2">
      <c r="A691" s="44"/>
      <c r="B691" s="44"/>
      <c r="C691" s="2"/>
      <c r="D691" s="22"/>
      <c r="E691" s="44"/>
      <c r="F691" s="44"/>
      <c r="G691" s="44"/>
      <c r="H691" s="44"/>
      <c r="I691" s="44"/>
      <c r="J691" s="44"/>
      <c r="K691" s="44"/>
      <c r="L691" s="44"/>
      <c r="M691" s="44"/>
      <c r="N691" s="44"/>
      <c r="O691" s="44"/>
      <c r="P691" s="44"/>
      <c r="Q691" s="44"/>
      <c r="R691" s="44"/>
      <c r="S691" s="44"/>
      <c r="T691" s="44"/>
      <c r="U691" s="44"/>
      <c r="V691" s="44"/>
    </row>
    <row r="692" spans="1:22" ht="19.5" customHeight="1" x14ac:dyDescent="0.2">
      <c r="A692" s="44"/>
      <c r="B692" s="44"/>
      <c r="C692" s="2"/>
      <c r="D692" s="22"/>
      <c r="E692" s="44"/>
      <c r="F692" s="44"/>
      <c r="G692" s="44"/>
      <c r="H692" s="44"/>
      <c r="I692" s="44"/>
      <c r="J692" s="44"/>
      <c r="K692" s="44"/>
      <c r="L692" s="44"/>
      <c r="M692" s="44"/>
      <c r="N692" s="44"/>
      <c r="O692" s="44"/>
      <c r="P692" s="44"/>
      <c r="Q692" s="44"/>
      <c r="R692" s="44"/>
      <c r="S692" s="44"/>
      <c r="T692" s="44"/>
      <c r="U692" s="44"/>
      <c r="V692" s="44"/>
    </row>
    <row r="693" spans="1:22" ht="19.5" customHeight="1" x14ac:dyDescent="0.2">
      <c r="A693" s="44"/>
      <c r="B693" s="44"/>
      <c r="C693" s="2"/>
      <c r="D693" s="22"/>
      <c r="E693" s="44"/>
      <c r="F693" s="44"/>
      <c r="G693" s="44"/>
      <c r="H693" s="44"/>
      <c r="I693" s="44"/>
      <c r="J693" s="44"/>
      <c r="K693" s="44"/>
      <c r="L693" s="44"/>
      <c r="M693" s="44"/>
      <c r="N693" s="44"/>
      <c r="O693" s="44"/>
      <c r="P693" s="44"/>
      <c r="Q693" s="44"/>
      <c r="R693" s="44"/>
      <c r="S693" s="44"/>
      <c r="T693" s="44"/>
      <c r="U693" s="44"/>
      <c r="V693" s="44"/>
    </row>
    <row r="694" spans="1:22" ht="19.5" customHeight="1" x14ac:dyDescent="0.2">
      <c r="A694" s="44"/>
      <c r="B694" s="44"/>
      <c r="C694" s="2"/>
      <c r="D694" s="22"/>
      <c r="E694" s="44"/>
      <c r="F694" s="44"/>
      <c r="G694" s="44"/>
      <c r="H694" s="44"/>
      <c r="I694" s="44"/>
      <c r="J694" s="44"/>
      <c r="K694" s="44"/>
      <c r="L694" s="44"/>
      <c r="M694" s="44"/>
      <c r="N694" s="44"/>
      <c r="O694" s="44"/>
      <c r="P694" s="44"/>
      <c r="Q694" s="44"/>
      <c r="R694" s="44"/>
      <c r="S694" s="44"/>
      <c r="T694" s="44"/>
      <c r="U694" s="44"/>
      <c r="V694" s="44"/>
    </row>
    <row r="695" spans="1:22" ht="19.5" customHeight="1" x14ac:dyDescent="0.2">
      <c r="A695" s="44"/>
      <c r="B695" s="44"/>
      <c r="C695" s="2"/>
      <c r="D695" s="22"/>
      <c r="E695" s="44"/>
      <c r="F695" s="44"/>
      <c r="G695" s="44"/>
      <c r="H695" s="44"/>
      <c r="I695" s="44"/>
      <c r="J695" s="44"/>
      <c r="K695" s="44"/>
      <c r="L695" s="44"/>
      <c r="M695" s="44"/>
      <c r="N695" s="44"/>
      <c r="O695" s="44"/>
      <c r="P695" s="44"/>
      <c r="Q695" s="44"/>
      <c r="R695" s="44"/>
      <c r="S695" s="44"/>
      <c r="T695" s="44"/>
      <c r="U695" s="44"/>
      <c r="V695" s="44"/>
    </row>
    <row r="696" spans="1:22" ht="19.5" customHeight="1" x14ac:dyDescent="0.2">
      <c r="A696" s="44"/>
      <c r="B696" s="44"/>
      <c r="C696" s="2"/>
      <c r="D696" s="22"/>
      <c r="E696" s="44"/>
      <c r="F696" s="44"/>
      <c r="G696" s="44"/>
      <c r="H696" s="44"/>
      <c r="I696" s="44"/>
      <c r="J696" s="44"/>
      <c r="K696" s="44"/>
      <c r="L696" s="44"/>
      <c r="M696" s="44"/>
      <c r="N696" s="44"/>
      <c r="O696" s="44"/>
      <c r="P696" s="44"/>
      <c r="Q696" s="44"/>
      <c r="R696" s="44"/>
      <c r="S696" s="44"/>
      <c r="T696" s="44"/>
      <c r="U696" s="44"/>
      <c r="V696" s="44"/>
    </row>
    <row r="697" spans="1:22" ht="19.5" customHeight="1" x14ac:dyDescent="0.2">
      <c r="A697" s="44"/>
      <c r="B697" s="44"/>
      <c r="C697" s="2"/>
      <c r="D697" s="22"/>
      <c r="E697" s="44"/>
      <c r="F697" s="44"/>
      <c r="G697" s="44"/>
      <c r="H697" s="44"/>
      <c r="I697" s="44"/>
      <c r="J697" s="44"/>
      <c r="K697" s="44"/>
      <c r="L697" s="44"/>
      <c r="M697" s="44"/>
      <c r="N697" s="44"/>
      <c r="O697" s="44"/>
      <c r="P697" s="44"/>
      <c r="Q697" s="44"/>
      <c r="R697" s="44"/>
      <c r="S697" s="44"/>
      <c r="T697" s="44"/>
      <c r="U697" s="44"/>
      <c r="V697" s="44"/>
    </row>
    <row r="698" spans="1:22" ht="19.5" customHeight="1" x14ac:dyDescent="0.2">
      <c r="A698" s="44"/>
      <c r="B698" s="44"/>
      <c r="C698" s="2"/>
      <c r="D698" s="22"/>
      <c r="E698" s="44"/>
      <c r="F698" s="44"/>
      <c r="G698" s="44"/>
      <c r="H698" s="44"/>
      <c r="I698" s="44"/>
      <c r="J698" s="44"/>
      <c r="K698" s="44"/>
      <c r="L698" s="44"/>
      <c r="M698" s="44"/>
      <c r="N698" s="44"/>
      <c r="O698" s="44"/>
      <c r="P698" s="44"/>
      <c r="Q698" s="44"/>
      <c r="R698" s="44"/>
      <c r="S698" s="44"/>
      <c r="T698" s="44"/>
      <c r="U698" s="44"/>
      <c r="V698" s="44"/>
    </row>
    <row r="699" spans="1:22" ht="19.5" customHeight="1" x14ac:dyDescent="0.2">
      <c r="A699" s="44"/>
      <c r="B699" s="44"/>
      <c r="C699" s="2"/>
      <c r="D699" s="22"/>
      <c r="E699" s="44"/>
      <c r="F699" s="44"/>
      <c r="G699" s="44"/>
      <c r="H699" s="44"/>
      <c r="I699" s="44"/>
      <c r="J699" s="44"/>
      <c r="K699" s="44"/>
      <c r="L699" s="44"/>
      <c r="M699" s="44"/>
      <c r="N699" s="44"/>
      <c r="O699" s="44"/>
      <c r="P699" s="44"/>
      <c r="Q699" s="44"/>
      <c r="R699" s="44"/>
      <c r="S699" s="44"/>
      <c r="T699" s="44"/>
      <c r="U699" s="44"/>
      <c r="V699" s="44"/>
    </row>
    <row r="700" spans="1:22" ht="19.5" customHeight="1" x14ac:dyDescent="0.2">
      <c r="A700" s="44"/>
      <c r="B700" s="44"/>
      <c r="C700" s="2"/>
      <c r="D700" s="22"/>
      <c r="E700" s="44"/>
      <c r="F700" s="44"/>
      <c r="G700" s="44"/>
      <c r="H700" s="44"/>
      <c r="I700" s="44"/>
      <c r="J700" s="44"/>
      <c r="K700" s="44"/>
      <c r="L700" s="44"/>
      <c r="M700" s="44"/>
      <c r="N700" s="44"/>
      <c r="O700" s="44"/>
      <c r="P700" s="44"/>
      <c r="Q700" s="44"/>
      <c r="R700" s="44"/>
      <c r="S700" s="44"/>
      <c r="T700" s="44"/>
      <c r="U700" s="44"/>
      <c r="V700" s="44"/>
    </row>
    <row r="701" spans="1:22" ht="19.5" customHeight="1" x14ac:dyDescent="0.2">
      <c r="A701" s="44"/>
      <c r="B701" s="44"/>
      <c r="C701" s="2"/>
      <c r="D701" s="22"/>
      <c r="E701" s="44"/>
      <c r="F701" s="44"/>
      <c r="G701" s="44"/>
      <c r="H701" s="44"/>
      <c r="I701" s="44"/>
      <c r="J701" s="44"/>
      <c r="K701" s="44"/>
      <c r="L701" s="44"/>
      <c r="M701" s="44"/>
      <c r="N701" s="44"/>
      <c r="O701" s="44"/>
      <c r="P701" s="44"/>
      <c r="Q701" s="44"/>
      <c r="R701" s="44"/>
      <c r="S701" s="44"/>
      <c r="T701" s="44"/>
      <c r="U701" s="44"/>
      <c r="V701" s="44"/>
    </row>
    <row r="702" spans="1:22" ht="19.5" customHeight="1" x14ac:dyDescent="0.2">
      <c r="A702" s="44"/>
      <c r="B702" s="44"/>
      <c r="C702" s="2"/>
      <c r="D702" s="22"/>
      <c r="E702" s="44"/>
      <c r="F702" s="44"/>
      <c r="G702" s="44"/>
      <c r="H702" s="44"/>
      <c r="I702" s="44"/>
      <c r="J702" s="44"/>
      <c r="K702" s="44"/>
      <c r="L702" s="44"/>
      <c r="M702" s="44"/>
      <c r="N702" s="44"/>
      <c r="O702" s="44"/>
      <c r="P702" s="44"/>
      <c r="Q702" s="44"/>
      <c r="R702" s="44"/>
      <c r="S702" s="44"/>
      <c r="T702" s="44"/>
      <c r="U702" s="44"/>
      <c r="V702" s="44"/>
    </row>
    <row r="703" spans="1:22" ht="19.5" customHeight="1" x14ac:dyDescent="0.2">
      <c r="A703" s="44"/>
      <c r="B703" s="44"/>
      <c r="C703" s="2"/>
      <c r="D703" s="22"/>
      <c r="E703" s="44"/>
      <c r="F703" s="44"/>
      <c r="G703" s="44"/>
      <c r="H703" s="44"/>
      <c r="I703" s="44"/>
      <c r="J703" s="44"/>
      <c r="K703" s="44"/>
      <c r="L703" s="44"/>
      <c r="M703" s="44"/>
      <c r="N703" s="44"/>
      <c r="O703" s="44"/>
      <c r="P703" s="44"/>
      <c r="Q703" s="44"/>
      <c r="R703" s="44"/>
      <c r="S703" s="44"/>
      <c r="T703" s="44"/>
      <c r="U703" s="44"/>
      <c r="V703" s="44"/>
    </row>
    <row r="704" spans="1:22" ht="19.5" customHeight="1" x14ac:dyDescent="0.2">
      <c r="A704" s="44"/>
      <c r="B704" s="44"/>
      <c r="C704" s="2"/>
      <c r="D704" s="22"/>
      <c r="E704" s="44"/>
      <c r="F704" s="44"/>
      <c r="G704" s="44"/>
      <c r="H704" s="44"/>
      <c r="I704" s="44"/>
      <c r="J704" s="44"/>
      <c r="K704" s="44"/>
      <c r="L704" s="44"/>
      <c r="M704" s="44"/>
      <c r="N704" s="44"/>
      <c r="O704" s="44"/>
      <c r="P704" s="44"/>
      <c r="Q704" s="44"/>
      <c r="R704" s="44"/>
      <c r="S704" s="44"/>
      <c r="T704" s="44"/>
      <c r="U704" s="44"/>
      <c r="V704" s="44"/>
    </row>
    <row r="705" spans="1:22" ht="19.5" customHeight="1" x14ac:dyDescent="0.2">
      <c r="A705" s="44"/>
      <c r="B705" s="44"/>
      <c r="C705" s="2"/>
      <c r="D705" s="22"/>
      <c r="E705" s="44"/>
      <c r="F705" s="44"/>
      <c r="G705" s="44"/>
      <c r="H705" s="44"/>
      <c r="I705" s="44"/>
      <c r="J705" s="44"/>
      <c r="K705" s="44"/>
      <c r="L705" s="44"/>
      <c r="M705" s="44"/>
      <c r="N705" s="44"/>
      <c r="O705" s="44"/>
      <c r="P705" s="44"/>
      <c r="Q705" s="44"/>
      <c r="R705" s="44"/>
      <c r="S705" s="44"/>
      <c r="T705" s="44"/>
      <c r="U705" s="44"/>
      <c r="V705" s="44"/>
    </row>
    <row r="706" spans="1:22" ht="19.5" customHeight="1" x14ac:dyDescent="0.2">
      <c r="A706" s="44"/>
      <c r="B706" s="44"/>
      <c r="C706" s="2"/>
      <c r="D706" s="22"/>
      <c r="E706" s="44"/>
      <c r="F706" s="44"/>
      <c r="G706" s="44"/>
      <c r="H706" s="44"/>
      <c r="I706" s="44"/>
      <c r="J706" s="44"/>
      <c r="K706" s="44"/>
      <c r="L706" s="44"/>
      <c r="M706" s="44"/>
      <c r="N706" s="44"/>
      <c r="O706" s="44"/>
      <c r="P706" s="44"/>
      <c r="Q706" s="44"/>
      <c r="R706" s="44"/>
      <c r="S706" s="44"/>
      <c r="T706" s="44"/>
      <c r="U706" s="44"/>
      <c r="V706" s="44"/>
    </row>
    <row r="707" spans="1:22" ht="19.5" customHeight="1" x14ac:dyDescent="0.2">
      <c r="A707" s="44"/>
      <c r="B707" s="44"/>
      <c r="C707" s="2"/>
      <c r="D707" s="22"/>
      <c r="E707" s="44"/>
      <c r="F707" s="44"/>
      <c r="G707" s="44"/>
      <c r="H707" s="44"/>
      <c r="I707" s="44"/>
      <c r="J707" s="44"/>
      <c r="K707" s="44"/>
      <c r="L707" s="44"/>
      <c r="M707" s="44"/>
      <c r="N707" s="44"/>
      <c r="O707" s="44"/>
      <c r="P707" s="44"/>
      <c r="Q707" s="44"/>
      <c r="R707" s="44"/>
      <c r="S707" s="44"/>
      <c r="T707" s="44"/>
      <c r="U707" s="44"/>
      <c r="V707" s="44"/>
    </row>
    <row r="708" spans="1:22" ht="19.5" customHeight="1" x14ac:dyDescent="0.2">
      <c r="A708" s="44"/>
      <c r="B708" s="44"/>
      <c r="C708" s="2"/>
      <c r="D708" s="22"/>
      <c r="E708" s="44"/>
      <c r="F708" s="44"/>
      <c r="G708" s="44"/>
      <c r="H708" s="44"/>
      <c r="I708" s="44"/>
      <c r="J708" s="44"/>
      <c r="K708" s="44"/>
      <c r="L708" s="44"/>
      <c r="M708" s="44"/>
      <c r="N708" s="44"/>
      <c r="O708" s="44"/>
      <c r="P708" s="44"/>
      <c r="Q708" s="44"/>
      <c r="R708" s="44"/>
      <c r="S708" s="44"/>
      <c r="T708" s="44"/>
      <c r="U708" s="44"/>
      <c r="V708" s="44"/>
    </row>
    <row r="709" spans="1:22" ht="19.5" customHeight="1" x14ac:dyDescent="0.2">
      <c r="A709" s="44"/>
      <c r="B709" s="44"/>
      <c r="C709" s="2"/>
      <c r="D709" s="22"/>
      <c r="E709" s="44"/>
      <c r="F709" s="44"/>
      <c r="G709" s="44"/>
      <c r="H709" s="44"/>
      <c r="I709" s="44"/>
      <c r="J709" s="44"/>
      <c r="K709" s="44"/>
      <c r="L709" s="44"/>
      <c r="M709" s="44"/>
      <c r="N709" s="44"/>
      <c r="O709" s="44"/>
      <c r="P709" s="44"/>
      <c r="Q709" s="44"/>
      <c r="R709" s="44"/>
      <c r="S709" s="44"/>
      <c r="T709" s="44"/>
      <c r="U709" s="44"/>
      <c r="V709" s="44"/>
    </row>
    <row r="710" spans="1:22" ht="19.5" customHeight="1" x14ac:dyDescent="0.2">
      <c r="A710" s="44"/>
      <c r="B710" s="44"/>
      <c r="C710" s="2"/>
      <c r="D710" s="22"/>
      <c r="E710" s="44"/>
      <c r="F710" s="44"/>
      <c r="G710" s="44"/>
      <c r="H710" s="44"/>
      <c r="I710" s="44"/>
      <c r="J710" s="44"/>
      <c r="K710" s="44"/>
      <c r="L710" s="44"/>
      <c r="M710" s="44"/>
      <c r="N710" s="44"/>
      <c r="O710" s="44"/>
      <c r="P710" s="44"/>
      <c r="Q710" s="44"/>
      <c r="R710" s="44"/>
      <c r="S710" s="44"/>
      <c r="T710" s="44"/>
      <c r="U710" s="44"/>
      <c r="V710" s="44"/>
    </row>
    <row r="711" spans="1:22" ht="19.5" customHeight="1" x14ac:dyDescent="0.2">
      <c r="A711" s="44"/>
      <c r="B711" s="44"/>
      <c r="C711" s="2"/>
      <c r="D711" s="22"/>
      <c r="E711" s="44"/>
      <c r="F711" s="44"/>
      <c r="G711" s="44"/>
      <c r="H711" s="44"/>
      <c r="I711" s="44"/>
      <c r="J711" s="44"/>
      <c r="K711" s="44"/>
      <c r="L711" s="44"/>
      <c r="M711" s="44"/>
      <c r="N711" s="44"/>
      <c r="O711" s="44"/>
      <c r="P711" s="44"/>
      <c r="Q711" s="44"/>
      <c r="R711" s="44"/>
      <c r="S711" s="44"/>
      <c r="T711" s="44"/>
      <c r="U711" s="44"/>
      <c r="V711" s="44"/>
    </row>
    <row r="712" spans="1:22" ht="19.5" customHeight="1" x14ac:dyDescent="0.2">
      <c r="A712" s="44"/>
      <c r="B712" s="44"/>
      <c r="C712" s="2"/>
      <c r="D712" s="22"/>
      <c r="E712" s="44"/>
      <c r="F712" s="44"/>
      <c r="G712" s="44"/>
      <c r="H712" s="44"/>
      <c r="I712" s="44"/>
      <c r="J712" s="44"/>
      <c r="K712" s="44"/>
      <c r="L712" s="44"/>
      <c r="M712" s="44"/>
      <c r="N712" s="44"/>
      <c r="O712" s="44"/>
      <c r="P712" s="44"/>
      <c r="Q712" s="44"/>
      <c r="R712" s="44"/>
      <c r="S712" s="44"/>
      <c r="T712" s="44"/>
      <c r="U712" s="44"/>
      <c r="V712" s="44"/>
    </row>
    <row r="713" spans="1:22" ht="19.5" customHeight="1" x14ac:dyDescent="0.2">
      <c r="A713" s="44"/>
      <c r="B713" s="44"/>
      <c r="C713" s="2"/>
      <c r="D713" s="22"/>
      <c r="E713" s="44"/>
      <c r="F713" s="44"/>
      <c r="G713" s="44"/>
      <c r="H713" s="44"/>
      <c r="I713" s="44"/>
      <c r="J713" s="44"/>
      <c r="K713" s="44"/>
      <c r="L713" s="44"/>
      <c r="M713" s="44"/>
      <c r="N713" s="44"/>
      <c r="O713" s="44"/>
      <c r="P713" s="44"/>
      <c r="Q713" s="44"/>
      <c r="R713" s="44"/>
      <c r="S713" s="44"/>
      <c r="T713" s="44"/>
      <c r="U713" s="44"/>
      <c r="V713" s="44"/>
    </row>
    <row r="714" spans="1:22" ht="19.5" customHeight="1" x14ac:dyDescent="0.2">
      <c r="A714" s="44"/>
      <c r="B714" s="44"/>
      <c r="C714" s="2"/>
      <c r="D714" s="22"/>
      <c r="E714" s="44"/>
      <c r="F714" s="44"/>
      <c r="G714" s="44"/>
      <c r="H714" s="44"/>
      <c r="I714" s="44"/>
      <c r="J714" s="44"/>
      <c r="K714" s="44"/>
      <c r="L714" s="44"/>
      <c r="M714" s="44"/>
      <c r="N714" s="44"/>
      <c r="O714" s="44"/>
      <c r="P714" s="44"/>
      <c r="Q714" s="44"/>
      <c r="R714" s="44"/>
      <c r="S714" s="44"/>
      <c r="T714" s="44"/>
      <c r="U714" s="44"/>
      <c r="V714" s="44"/>
    </row>
    <row r="715" spans="1:22" ht="19.5" customHeight="1" x14ac:dyDescent="0.2">
      <c r="A715" s="44"/>
      <c r="B715" s="44"/>
      <c r="C715" s="2"/>
      <c r="D715" s="22"/>
      <c r="E715" s="44"/>
      <c r="F715" s="44"/>
      <c r="G715" s="44"/>
      <c r="H715" s="44"/>
      <c r="I715" s="44"/>
      <c r="J715" s="44"/>
      <c r="K715" s="44"/>
      <c r="L715" s="44"/>
      <c r="M715" s="44"/>
      <c r="N715" s="44"/>
      <c r="O715" s="44"/>
      <c r="P715" s="44"/>
      <c r="Q715" s="44"/>
      <c r="R715" s="44"/>
      <c r="S715" s="44"/>
      <c r="T715" s="44"/>
      <c r="U715" s="44"/>
      <c r="V715" s="44"/>
    </row>
    <row r="716" spans="1:22" ht="19.5" customHeight="1" x14ac:dyDescent="0.2">
      <c r="A716" s="44"/>
      <c r="B716" s="44"/>
      <c r="C716" s="2"/>
      <c r="D716" s="22"/>
      <c r="E716" s="44"/>
      <c r="F716" s="44"/>
      <c r="G716" s="44"/>
      <c r="H716" s="44"/>
      <c r="I716" s="44"/>
      <c r="J716" s="44"/>
      <c r="K716" s="44"/>
      <c r="L716" s="44"/>
      <c r="M716" s="44"/>
      <c r="N716" s="44"/>
      <c r="O716" s="44"/>
      <c r="P716" s="44"/>
      <c r="Q716" s="44"/>
      <c r="R716" s="44"/>
      <c r="S716" s="44"/>
      <c r="T716" s="44"/>
      <c r="U716" s="44"/>
      <c r="V716" s="44"/>
    </row>
    <row r="717" spans="1:22" ht="19.5" customHeight="1" x14ac:dyDescent="0.2">
      <c r="A717" s="44"/>
      <c r="B717" s="44"/>
      <c r="C717" s="2"/>
      <c r="D717" s="22"/>
      <c r="E717" s="44"/>
      <c r="F717" s="44"/>
      <c r="G717" s="44"/>
      <c r="H717" s="44"/>
      <c r="I717" s="44"/>
      <c r="J717" s="44"/>
      <c r="K717" s="44"/>
      <c r="L717" s="44"/>
      <c r="M717" s="44"/>
      <c r="N717" s="44"/>
      <c r="O717" s="44"/>
      <c r="P717" s="44"/>
      <c r="Q717" s="44"/>
      <c r="R717" s="44"/>
      <c r="S717" s="44"/>
      <c r="T717" s="44"/>
      <c r="U717" s="44"/>
      <c r="V717" s="44"/>
    </row>
    <row r="718" spans="1:22" ht="19.5" customHeight="1" x14ac:dyDescent="0.2">
      <c r="A718" s="44"/>
      <c r="B718" s="44"/>
      <c r="C718" s="2"/>
      <c r="D718" s="22"/>
      <c r="E718" s="44"/>
      <c r="F718" s="44"/>
      <c r="G718" s="44"/>
      <c r="H718" s="44"/>
      <c r="I718" s="44"/>
      <c r="J718" s="44"/>
      <c r="K718" s="44"/>
      <c r="L718" s="44"/>
      <c r="M718" s="44"/>
      <c r="N718" s="44"/>
      <c r="O718" s="44"/>
      <c r="P718" s="44"/>
      <c r="Q718" s="44"/>
      <c r="R718" s="44"/>
      <c r="S718" s="44"/>
      <c r="T718" s="44"/>
      <c r="U718" s="44"/>
      <c r="V718" s="44"/>
    </row>
    <row r="719" spans="1:22" ht="19.5" customHeight="1" x14ac:dyDescent="0.2">
      <c r="A719" s="44"/>
      <c r="B719" s="44"/>
      <c r="C719" s="2"/>
      <c r="D719" s="22"/>
      <c r="E719" s="44"/>
      <c r="F719" s="44"/>
      <c r="G719" s="44"/>
      <c r="H719" s="44"/>
      <c r="I719" s="44"/>
      <c r="J719" s="44"/>
      <c r="K719" s="44"/>
      <c r="L719" s="44"/>
      <c r="M719" s="44"/>
      <c r="N719" s="44"/>
      <c r="O719" s="44"/>
      <c r="P719" s="44"/>
      <c r="Q719" s="44"/>
      <c r="R719" s="44"/>
      <c r="S719" s="44"/>
      <c r="T719" s="44"/>
      <c r="U719" s="44"/>
      <c r="V719" s="44"/>
    </row>
    <row r="720" spans="1:22" ht="19.5" customHeight="1" x14ac:dyDescent="0.2">
      <c r="A720" s="44"/>
      <c r="B720" s="44"/>
      <c r="C720" s="2"/>
      <c r="D720" s="22"/>
      <c r="E720" s="44"/>
      <c r="F720" s="44"/>
      <c r="G720" s="44"/>
      <c r="H720" s="44"/>
      <c r="I720" s="44"/>
      <c r="J720" s="44"/>
      <c r="K720" s="44"/>
      <c r="L720" s="44"/>
      <c r="M720" s="44"/>
      <c r="N720" s="44"/>
      <c r="O720" s="44"/>
      <c r="P720" s="44"/>
      <c r="Q720" s="44"/>
      <c r="R720" s="44"/>
      <c r="S720" s="44"/>
      <c r="T720" s="44"/>
      <c r="U720" s="44"/>
      <c r="V720" s="44"/>
    </row>
    <row r="721" spans="1:22" ht="19.5" customHeight="1" x14ac:dyDescent="0.2">
      <c r="A721" s="44"/>
      <c r="B721" s="44"/>
      <c r="C721" s="2"/>
      <c r="D721" s="22"/>
      <c r="E721" s="44"/>
      <c r="F721" s="44"/>
      <c r="G721" s="44"/>
      <c r="H721" s="44"/>
      <c r="I721" s="44"/>
      <c r="J721" s="44"/>
      <c r="K721" s="44"/>
      <c r="L721" s="44"/>
      <c r="M721" s="44"/>
      <c r="N721" s="44"/>
      <c r="O721" s="44"/>
      <c r="P721" s="44"/>
      <c r="Q721" s="44"/>
      <c r="R721" s="44"/>
      <c r="S721" s="44"/>
      <c r="T721" s="44"/>
      <c r="U721" s="44"/>
      <c r="V721" s="44"/>
    </row>
    <row r="722" spans="1:22" ht="19.5" customHeight="1" x14ac:dyDescent="0.2">
      <c r="A722" s="44"/>
      <c r="B722" s="44"/>
      <c r="C722" s="2"/>
      <c r="D722" s="22"/>
      <c r="E722" s="44"/>
      <c r="F722" s="44"/>
      <c r="G722" s="44"/>
      <c r="H722" s="44"/>
      <c r="I722" s="44"/>
      <c r="J722" s="44"/>
      <c r="K722" s="44"/>
      <c r="L722" s="44"/>
      <c r="M722" s="44"/>
      <c r="N722" s="44"/>
      <c r="O722" s="44"/>
      <c r="P722" s="44"/>
      <c r="Q722" s="44"/>
      <c r="R722" s="44"/>
      <c r="S722" s="44"/>
      <c r="T722" s="44"/>
      <c r="U722" s="44"/>
      <c r="V722" s="44"/>
    </row>
    <row r="723" spans="1:22" ht="19.5" customHeight="1" x14ac:dyDescent="0.2">
      <c r="A723" s="44"/>
      <c r="B723" s="44"/>
      <c r="C723" s="2"/>
      <c r="D723" s="22"/>
      <c r="E723" s="44"/>
      <c r="F723" s="44"/>
      <c r="G723" s="44"/>
      <c r="H723" s="44"/>
      <c r="I723" s="44"/>
      <c r="J723" s="44"/>
      <c r="K723" s="44"/>
      <c r="L723" s="44"/>
      <c r="M723" s="44"/>
      <c r="N723" s="44"/>
      <c r="O723" s="44"/>
      <c r="P723" s="44"/>
      <c r="Q723" s="44"/>
      <c r="R723" s="44"/>
      <c r="S723" s="44"/>
      <c r="T723" s="44"/>
      <c r="U723" s="44"/>
      <c r="V723" s="44"/>
    </row>
    <row r="724" spans="1:22" ht="19.5" customHeight="1" x14ac:dyDescent="0.2">
      <c r="A724" s="44"/>
      <c r="B724" s="44"/>
      <c r="C724" s="2"/>
      <c r="D724" s="22"/>
      <c r="E724" s="44"/>
      <c r="F724" s="44"/>
      <c r="G724" s="44"/>
      <c r="H724" s="44"/>
      <c r="I724" s="44"/>
      <c r="J724" s="44"/>
      <c r="K724" s="44"/>
      <c r="L724" s="44"/>
      <c r="M724" s="44"/>
      <c r="N724" s="44"/>
      <c r="O724" s="44"/>
      <c r="P724" s="44"/>
      <c r="Q724" s="44"/>
      <c r="R724" s="44"/>
      <c r="S724" s="44"/>
      <c r="T724" s="44"/>
      <c r="U724" s="44"/>
      <c r="V724" s="44"/>
    </row>
    <row r="725" spans="1:22" ht="19.5" customHeight="1" x14ac:dyDescent="0.2">
      <c r="A725" s="44"/>
      <c r="B725" s="44"/>
      <c r="C725" s="2"/>
      <c r="D725" s="22"/>
      <c r="E725" s="44"/>
      <c r="F725" s="44"/>
      <c r="G725" s="44"/>
      <c r="H725" s="44"/>
      <c r="I725" s="44"/>
      <c r="J725" s="44"/>
      <c r="K725" s="44"/>
      <c r="L725" s="44"/>
      <c r="M725" s="44"/>
      <c r="N725" s="44"/>
      <c r="O725" s="44"/>
      <c r="P725" s="44"/>
      <c r="Q725" s="44"/>
      <c r="R725" s="44"/>
      <c r="S725" s="44"/>
      <c r="T725" s="44"/>
      <c r="U725" s="44"/>
      <c r="V725" s="44"/>
    </row>
    <row r="726" spans="1:22" ht="19.5" customHeight="1" x14ac:dyDescent="0.2">
      <c r="A726" s="44"/>
      <c r="B726" s="44"/>
      <c r="C726" s="2"/>
      <c r="D726" s="22"/>
      <c r="E726" s="44"/>
      <c r="F726" s="44"/>
      <c r="G726" s="44"/>
      <c r="H726" s="44"/>
      <c r="I726" s="44"/>
      <c r="J726" s="44"/>
      <c r="K726" s="44"/>
      <c r="L726" s="44"/>
      <c r="M726" s="44"/>
      <c r="N726" s="44"/>
      <c r="O726" s="44"/>
      <c r="P726" s="44"/>
      <c r="Q726" s="44"/>
      <c r="R726" s="44"/>
      <c r="S726" s="44"/>
      <c r="T726" s="44"/>
      <c r="U726" s="44"/>
      <c r="V726" s="44"/>
    </row>
    <row r="727" spans="1:22" ht="19.5" customHeight="1" x14ac:dyDescent="0.2">
      <c r="A727" s="44"/>
      <c r="B727" s="44"/>
      <c r="C727" s="2"/>
      <c r="D727" s="22"/>
      <c r="E727" s="44"/>
      <c r="F727" s="44"/>
      <c r="G727" s="44"/>
      <c r="H727" s="44"/>
      <c r="I727" s="44"/>
      <c r="J727" s="44"/>
      <c r="K727" s="44"/>
      <c r="L727" s="44"/>
      <c r="M727" s="44"/>
      <c r="N727" s="44"/>
      <c r="O727" s="44"/>
      <c r="P727" s="44"/>
      <c r="Q727" s="44"/>
      <c r="R727" s="44"/>
      <c r="S727" s="44"/>
      <c r="T727" s="44"/>
      <c r="U727" s="44"/>
      <c r="V727" s="44"/>
    </row>
    <row r="728" spans="1:22" ht="19.5" customHeight="1" x14ac:dyDescent="0.2">
      <c r="A728" s="44"/>
      <c r="B728" s="44"/>
      <c r="C728" s="2"/>
      <c r="D728" s="22"/>
      <c r="E728" s="44"/>
      <c r="F728" s="44"/>
      <c r="G728" s="44"/>
      <c r="H728" s="44"/>
      <c r="I728" s="44"/>
      <c r="J728" s="44"/>
      <c r="K728" s="44"/>
      <c r="L728" s="44"/>
      <c r="M728" s="44"/>
      <c r="N728" s="44"/>
      <c r="O728" s="44"/>
      <c r="P728" s="44"/>
      <c r="Q728" s="44"/>
      <c r="R728" s="44"/>
      <c r="S728" s="44"/>
      <c r="T728" s="44"/>
      <c r="U728" s="44"/>
      <c r="V728" s="44"/>
    </row>
    <row r="729" spans="1:22" ht="19.5" customHeight="1" x14ac:dyDescent="0.2">
      <c r="A729" s="44"/>
      <c r="B729" s="44"/>
      <c r="C729" s="2"/>
      <c r="D729" s="22"/>
      <c r="E729" s="44"/>
      <c r="F729" s="44"/>
      <c r="G729" s="44"/>
      <c r="H729" s="44"/>
      <c r="I729" s="44"/>
      <c r="J729" s="44"/>
      <c r="K729" s="44"/>
      <c r="L729" s="44"/>
      <c r="M729" s="44"/>
      <c r="N729" s="44"/>
      <c r="O729" s="44"/>
      <c r="P729" s="44"/>
      <c r="Q729" s="44"/>
      <c r="R729" s="44"/>
      <c r="S729" s="44"/>
      <c r="T729" s="44"/>
      <c r="U729" s="44"/>
      <c r="V729" s="44"/>
    </row>
    <row r="730" spans="1:22" ht="19.5" customHeight="1" x14ac:dyDescent="0.2">
      <c r="A730" s="44"/>
      <c r="B730" s="44"/>
      <c r="C730" s="2"/>
      <c r="D730" s="22"/>
      <c r="E730" s="44"/>
      <c r="F730" s="44"/>
      <c r="G730" s="44"/>
      <c r="H730" s="44"/>
      <c r="I730" s="44"/>
      <c r="J730" s="44"/>
      <c r="K730" s="44"/>
      <c r="L730" s="44"/>
      <c r="M730" s="44"/>
      <c r="N730" s="44"/>
      <c r="O730" s="44"/>
      <c r="P730" s="44"/>
      <c r="Q730" s="44"/>
      <c r="R730" s="44"/>
      <c r="S730" s="44"/>
      <c r="T730" s="44"/>
      <c r="U730" s="44"/>
      <c r="V730" s="44"/>
    </row>
    <row r="731" spans="1:22" ht="19.5" customHeight="1" x14ac:dyDescent="0.2">
      <c r="A731" s="44"/>
      <c r="B731" s="44"/>
      <c r="C731" s="2"/>
      <c r="D731" s="22"/>
      <c r="E731" s="44"/>
      <c r="F731" s="44"/>
      <c r="G731" s="44"/>
      <c r="H731" s="44"/>
      <c r="I731" s="44"/>
      <c r="J731" s="44"/>
      <c r="K731" s="44"/>
      <c r="L731" s="44"/>
      <c r="M731" s="44"/>
      <c r="N731" s="44"/>
      <c r="O731" s="44"/>
      <c r="P731" s="44"/>
      <c r="Q731" s="44"/>
      <c r="R731" s="44"/>
      <c r="S731" s="44"/>
      <c r="T731" s="44"/>
      <c r="U731" s="44"/>
      <c r="V731" s="44"/>
    </row>
    <row r="732" spans="1:22" ht="19.5" customHeight="1" x14ac:dyDescent="0.2">
      <c r="A732" s="44"/>
      <c r="B732" s="44"/>
      <c r="C732" s="2"/>
      <c r="D732" s="22"/>
      <c r="E732" s="44"/>
      <c r="F732" s="44"/>
      <c r="G732" s="44"/>
      <c r="H732" s="44"/>
      <c r="I732" s="44"/>
      <c r="J732" s="44"/>
      <c r="K732" s="44"/>
      <c r="L732" s="44"/>
      <c r="M732" s="44"/>
      <c r="N732" s="44"/>
      <c r="O732" s="44"/>
      <c r="P732" s="44"/>
      <c r="Q732" s="44"/>
      <c r="R732" s="44"/>
      <c r="S732" s="44"/>
      <c r="T732" s="44"/>
      <c r="U732" s="44"/>
      <c r="V732" s="44"/>
    </row>
    <row r="733" spans="1:22" ht="19.5" customHeight="1" x14ac:dyDescent="0.2">
      <c r="A733" s="44"/>
      <c r="B733" s="44"/>
      <c r="C733" s="2"/>
      <c r="D733" s="22"/>
      <c r="E733" s="44"/>
      <c r="F733" s="44"/>
      <c r="G733" s="44"/>
      <c r="H733" s="44"/>
      <c r="I733" s="44"/>
      <c r="J733" s="44"/>
      <c r="K733" s="44"/>
      <c r="L733" s="44"/>
      <c r="M733" s="44"/>
      <c r="N733" s="44"/>
      <c r="O733" s="44"/>
      <c r="P733" s="44"/>
      <c r="Q733" s="44"/>
      <c r="R733" s="44"/>
      <c r="S733" s="44"/>
      <c r="T733" s="44"/>
      <c r="U733" s="44"/>
      <c r="V733" s="44"/>
    </row>
    <row r="734" spans="1:22" ht="19.5" customHeight="1" x14ac:dyDescent="0.2">
      <c r="A734" s="44"/>
      <c r="B734" s="44"/>
      <c r="C734" s="2"/>
      <c r="D734" s="22"/>
      <c r="E734" s="44"/>
      <c r="F734" s="44"/>
      <c r="G734" s="44"/>
      <c r="H734" s="44"/>
      <c r="I734" s="44"/>
      <c r="J734" s="44"/>
      <c r="K734" s="44"/>
      <c r="L734" s="44"/>
      <c r="M734" s="44"/>
      <c r="N734" s="44"/>
      <c r="O734" s="44"/>
      <c r="P734" s="44"/>
      <c r="Q734" s="44"/>
      <c r="R734" s="44"/>
      <c r="S734" s="44"/>
      <c r="T734" s="44"/>
      <c r="U734" s="44"/>
      <c r="V734" s="44"/>
    </row>
    <row r="735" spans="1:22" ht="19.5" customHeight="1" x14ac:dyDescent="0.2">
      <c r="A735" s="44"/>
      <c r="B735" s="44"/>
      <c r="C735" s="2"/>
      <c r="D735" s="22"/>
      <c r="E735" s="44"/>
      <c r="F735" s="44"/>
      <c r="G735" s="44"/>
      <c r="H735" s="44"/>
      <c r="I735" s="44"/>
      <c r="J735" s="44"/>
      <c r="K735" s="44"/>
      <c r="L735" s="44"/>
      <c r="M735" s="44"/>
      <c r="N735" s="44"/>
      <c r="O735" s="44"/>
      <c r="P735" s="44"/>
      <c r="Q735" s="44"/>
      <c r="R735" s="44"/>
      <c r="S735" s="44"/>
      <c r="T735" s="44"/>
      <c r="U735" s="44"/>
      <c r="V735" s="44"/>
    </row>
    <row r="736" spans="1:22" ht="19.5" customHeight="1" x14ac:dyDescent="0.2">
      <c r="A736" s="44"/>
      <c r="B736" s="44"/>
      <c r="C736" s="2"/>
      <c r="D736" s="22"/>
      <c r="E736" s="44"/>
      <c r="F736" s="44"/>
      <c r="G736" s="44"/>
      <c r="H736" s="44"/>
      <c r="I736" s="44"/>
      <c r="J736" s="44"/>
      <c r="K736" s="44"/>
      <c r="L736" s="44"/>
      <c r="M736" s="44"/>
      <c r="N736" s="44"/>
      <c r="O736" s="44"/>
      <c r="P736" s="44"/>
      <c r="Q736" s="44"/>
      <c r="R736" s="44"/>
      <c r="S736" s="44"/>
      <c r="T736" s="44"/>
      <c r="U736" s="44"/>
      <c r="V736" s="44"/>
    </row>
    <row r="737" spans="1:22" ht="19.5" customHeight="1" x14ac:dyDescent="0.2">
      <c r="A737" s="44"/>
      <c r="B737" s="44"/>
      <c r="C737" s="2"/>
      <c r="D737" s="22"/>
      <c r="E737" s="44"/>
      <c r="F737" s="44"/>
      <c r="G737" s="44"/>
      <c r="H737" s="44"/>
      <c r="I737" s="44"/>
      <c r="J737" s="44"/>
      <c r="K737" s="44"/>
      <c r="L737" s="44"/>
      <c r="M737" s="44"/>
      <c r="N737" s="44"/>
      <c r="O737" s="44"/>
      <c r="P737" s="44"/>
      <c r="Q737" s="44"/>
      <c r="R737" s="44"/>
      <c r="S737" s="44"/>
      <c r="T737" s="44"/>
      <c r="U737" s="44"/>
      <c r="V737" s="44"/>
    </row>
    <row r="738" spans="1:22" ht="19.5" customHeight="1" x14ac:dyDescent="0.2">
      <c r="A738" s="44"/>
      <c r="B738" s="44"/>
      <c r="C738" s="2"/>
      <c r="D738" s="22"/>
      <c r="E738" s="44"/>
      <c r="F738" s="44"/>
      <c r="G738" s="44"/>
      <c r="H738" s="44"/>
      <c r="I738" s="44"/>
      <c r="J738" s="44"/>
      <c r="K738" s="44"/>
      <c r="L738" s="44"/>
      <c r="M738" s="44"/>
      <c r="N738" s="44"/>
      <c r="O738" s="44"/>
      <c r="P738" s="44"/>
      <c r="Q738" s="44"/>
      <c r="R738" s="44"/>
      <c r="S738" s="44"/>
      <c r="T738" s="44"/>
      <c r="U738" s="44"/>
      <c r="V738" s="44"/>
    </row>
    <row r="739" spans="1:22" ht="19.5" customHeight="1" x14ac:dyDescent="0.2">
      <c r="A739" s="44"/>
      <c r="B739" s="44"/>
      <c r="C739" s="2"/>
      <c r="D739" s="22"/>
      <c r="E739" s="44"/>
      <c r="F739" s="44"/>
      <c r="G739" s="44"/>
      <c r="H739" s="44"/>
      <c r="I739" s="44"/>
      <c r="J739" s="44"/>
      <c r="K739" s="44"/>
      <c r="L739" s="44"/>
      <c r="M739" s="44"/>
      <c r="N739" s="44"/>
      <c r="O739" s="44"/>
      <c r="P739" s="44"/>
      <c r="Q739" s="44"/>
      <c r="R739" s="44"/>
      <c r="S739" s="44"/>
      <c r="T739" s="44"/>
      <c r="U739" s="44"/>
      <c r="V739" s="44"/>
    </row>
    <row r="740" spans="1:22" ht="19.5" customHeight="1" x14ac:dyDescent="0.2">
      <c r="A740" s="44"/>
      <c r="B740" s="44"/>
      <c r="C740" s="2"/>
      <c r="D740" s="22"/>
      <c r="E740" s="44"/>
      <c r="F740" s="44"/>
      <c r="G740" s="44"/>
      <c r="H740" s="44"/>
      <c r="I740" s="44"/>
      <c r="J740" s="44"/>
      <c r="K740" s="44"/>
      <c r="L740" s="44"/>
      <c r="M740" s="44"/>
      <c r="N740" s="44"/>
      <c r="O740" s="44"/>
      <c r="P740" s="44"/>
      <c r="Q740" s="44"/>
      <c r="R740" s="44"/>
      <c r="S740" s="44"/>
      <c r="T740" s="44"/>
      <c r="U740" s="44"/>
      <c r="V740" s="44"/>
    </row>
    <row r="741" spans="1:22" ht="19.5" customHeight="1" x14ac:dyDescent="0.2">
      <c r="A741" s="44"/>
      <c r="B741" s="44"/>
      <c r="C741" s="2"/>
      <c r="D741" s="22"/>
      <c r="E741" s="44"/>
      <c r="F741" s="44"/>
      <c r="G741" s="44"/>
      <c r="H741" s="44"/>
      <c r="I741" s="44"/>
      <c r="J741" s="44"/>
      <c r="K741" s="44"/>
      <c r="L741" s="44"/>
      <c r="M741" s="44"/>
      <c r="N741" s="44"/>
      <c r="O741" s="44"/>
      <c r="P741" s="44"/>
      <c r="Q741" s="44"/>
      <c r="R741" s="44"/>
      <c r="S741" s="44"/>
      <c r="T741" s="44"/>
      <c r="U741" s="44"/>
      <c r="V741" s="44"/>
    </row>
    <row r="742" spans="1:22" ht="19.5" customHeight="1" x14ac:dyDescent="0.2">
      <c r="A742" s="44"/>
      <c r="B742" s="44"/>
      <c r="C742" s="2"/>
      <c r="D742" s="22"/>
      <c r="E742" s="44"/>
      <c r="F742" s="44"/>
      <c r="G742" s="44"/>
      <c r="H742" s="44"/>
      <c r="I742" s="44"/>
      <c r="J742" s="44"/>
      <c r="K742" s="44"/>
      <c r="L742" s="44"/>
      <c r="M742" s="44"/>
      <c r="N742" s="44"/>
      <c r="O742" s="44"/>
      <c r="P742" s="44"/>
      <c r="Q742" s="44"/>
      <c r="R742" s="44"/>
      <c r="S742" s="44"/>
      <c r="T742" s="44"/>
      <c r="U742" s="44"/>
      <c r="V742" s="44"/>
    </row>
    <row r="743" spans="1:22" ht="19.5" customHeight="1" x14ac:dyDescent="0.2">
      <c r="A743" s="44"/>
      <c r="B743" s="44"/>
      <c r="C743" s="2"/>
      <c r="D743" s="22"/>
      <c r="E743" s="44"/>
      <c r="F743" s="44"/>
      <c r="G743" s="44"/>
      <c r="H743" s="44"/>
      <c r="I743" s="44"/>
      <c r="J743" s="44"/>
      <c r="K743" s="44"/>
      <c r="L743" s="44"/>
      <c r="M743" s="44"/>
      <c r="N743" s="44"/>
      <c r="O743" s="44"/>
      <c r="P743" s="44"/>
      <c r="Q743" s="44"/>
      <c r="R743" s="44"/>
      <c r="S743" s="44"/>
      <c r="T743" s="44"/>
      <c r="U743" s="44"/>
      <c r="V743" s="44"/>
    </row>
    <row r="744" spans="1:22" ht="19.5" customHeight="1" x14ac:dyDescent="0.2">
      <c r="A744" s="44"/>
      <c r="B744" s="44"/>
      <c r="C744" s="2"/>
      <c r="D744" s="22"/>
      <c r="E744" s="44"/>
      <c r="F744" s="44"/>
      <c r="G744" s="44"/>
      <c r="H744" s="44"/>
      <c r="I744" s="44"/>
      <c r="J744" s="44"/>
      <c r="K744" s="44"/>
      <c r="L744" s="44"/>
      <c r="M744" s="44"/>
      <c r="N744" s="44"/>
      <c r="O744" s="44"/>
      <c r="P744" s="44"/>
      <c r="Q744" s="44"/>
      <c r="R744" s="44"/>
      <c r="S744" s="44"/>
      <c r="T744" s="44"/>
      <c r="U744" s="44"/>
      <c r="V744" s="44"/>
    </row>
    <row r="745" spans="1:22" ht="19.5" customHeight="1" x14ac:dyDescent="0.2">
      <c r="A745" s="44"/>
      <c r="B745" s="44"/>
      <c r="C745" s="2"/>
      <c r="D745" s="22"/>
      <c r="E745" s="44"/>
      <c r="F745" s="44"/>
      <c r="G745" s="44"/>
      <c r="H745" s="44"/>
      <c r="I745" s="44"/>
      <c r="J745" s="44"/>
      <c r="K745" s="44"/>
      <c r="L745" s="44"/>
      <c r="M745" s="44"/>
      <c r="N745" s="44"/>
      <c r="O745" s="44"/>
      <c r="P745" s="44"/>
      <c r="Q745" s="44"/>
      <c r="R745" s="44"/>
      <c r="S745" s="44"/>
      <c r="T745" s="44"/>
      <c r="U745" s="44"/>
      <c r="V745" s="44"/>
    </row>
    <row r="746" spans="1:22" ht="19.5" customHeight="1" x14ac:dyDescent="0.2">
      <c r="A746" s="44"/>
      <c r="B746" s="44"/>
      <c r="C746" s="2"/>
      <c r="D746" s="22"/>
      <c r="E746" s="44"/>
      <c r="F746" s="44"/>
      <c r="G746" s="44"/>
      <c r="H746" s="44"/>
      <c r="I746" s="44"/>
      <c r="J746" s="44"/>
      <c r="K746" s="44"/>
      <c r="L746" s="44"/>
      <c r="M746" s="44"/>
      <c r="N746" s="44"/>
      <c r="O746" s="44"/>
      <c r="P746" s="44"/>
      <c r="Q746" s="44"/>
      <c r="R746" s="44"/>
      <c r="S746" s="44"/>
      <c r="T746" s="44"/>
      <c r="U746" s="44"/>
      <c r="V746" s="44"/>
    </row>
    <row r="747" spans="1:22" ht="19.5" customHeight="1" x14ac:dyDescent="0.2">
      <c r="A747" s="44"/>
      <c r="B747" s="44"/>
      <c r="C747" s="2"/>
      <c r="D747" s="22"/>
      <c r="E747" s="44"/>
      <c r="F747" s="44"/>
      <c r="G747" s="44"/>
      <c r="H747" s="44"/>
      <c r="I747" s="44"/>
      <c r="J747" s="44"/>
      <c r="K747" s="44"/>
      <c r="L747" s="44"/>
      <c r="M747" s="44"/>
      <c r="N747" s="44"/>
      <c r="O747" s="44"/>
      <c r="P747" s="44"/>
      <c r="Q747" s="44"/>
      <c r="R747" s="44"/>
      <c r="S747" s="44"/>
      <c r="T747" s="44"/>
      <c r="U747" s="44"/>
      <c r="V747" s="44"/>
    </row>
    <row r="748" spans="1:22" ht="19.5" customHeight="1" x14ac:dyDescent="0.2">
      <c r="A748" s="44"/>
      <c r="B748" s="44"/>
      <c r="C748" s="2"/>
      <c r="D748" s="22"/>
      <c r="E748" s="44"/>
      <c r="F748" s="44"/>
      <c r="G748" s="44"/>
      <c r="H748" s="44"/>
      <c r="I748" s="44"/>
      <c r="J748" s="44"/>
      <c r="K748" s="44"/>
      <c r="L748" s="44"/>
      <c r="M748" s="44"/>
      <c r="N748" s="44"/>
      <c r="O748" s="44"/>
      <c r="P748" s="44"/>
      <c r="Q748" s="44"/>
      <c r="R748" s="44"/>
      <c r="S748" s="44"/>
      <c r="T748" s="44"/>
      <c r="U748" s="44"/>
      <c r="V748" s="44"/>
    </row>
    <row r="749" spans="1:22" ht="19.5" customHeight="1" x14ac:dyDescent="0.2">
      <c r="A749" s="44"/>
      <c r="B749" s="44"/>
      <c r="C749" s="2"/>
      <c r="D749" s="22"/>
      <c r="E749" s="44"/>
      <c r="F749" s="44"/>
      <c r="G749" s="44"/>
      <c r="H749" s="44"/>
      <c r="I749" s="44"/>
      <c r="J749" s="44"/>
      <c r="K749" s="44"/>
      <c r="L749" s="44"/>
      <c r="M749" s="44"/>
      <c r="N749" s="44"/>
      <c r="O749" s="44"/>
      <c r="P749" s="44"/>
      <c r="Q749" s="44"/>
      <c r="R749" s="44"/>
      <c r="S749" s="44"/>
      <c r="T749" s="44"/>
      <c r="U749" s="44"/>
      <c r="V749" s="44"/>
    </row>
    <row r="750" spans="1:22" ht="19.5" customHeight="1" x14ac:dyDescent="0.2">
      <c r="A750" s="44"/>
      <c r="B750" s="44"/>
      <c r="C750" s="2"/>
      <c r="D750" s="22"/>
      <c r="E750" s="44"/>
      <c r="F750" s="44"/>
      <c r="G750" s="44"/>
      <c r="H750" s="44"/>
      <c r="I750" s="44"/>
      <c r="J750" s="44"/>
      <c r="K750" s="44"/>
      <c r="L750" s="44"/>
      <c r="M750" s="44"/>
      <c r="N750" s="44"/>
      <c r="O750" s="44"/>
      <c r="P750" s="44"/>
      <c r="Q750" s="44"/>
      <c r="R750" s="44"/>
      <c r="S750" s="44"/>
      <c r="T750" s="44"/>
      <c r="U750" s="44"/>
      <c r="V750" s="44"/>
    </row>
    <row r="751" spans="1:22" ht="19.5" customHeight="1" x14ac:dyDescent="0.2">
      <c r="A751" s="44"/>
      <c r="B751" s="44"/>
      <c r="C751" s="2"/>
      <c r="D751" s="22"/>
      <c r="E751" s="44"/>
      <c r="F751" s="44"/>
      <c r="G751" s="44"/>
      <c r="H751" s="44"/>
      <c r="I751" s="44"/>
      <c r="J751" s="44"/>
      <c r="K751" s="44"/>
      <c r="L751" s="44"/>
      <c r="M751" s="44"/>
      <c r="N751" s="44"/>
      <c r="O751" s="44"/>
      <c r="P751" s="44"/>
      <c r="Q751" s="44"/>
      <c r="R751" s="44"/>
      <c r="S751" s="44"/>
      <c r="T751" s="44"/>
      <c r="U751" s="44"/>
      <c r="V751" s="44"/>
    </row>
    <row r="752" spans="1:22" ht="19.5" customHeight="1" x14ac:dyDescent="0.2">
      <c r="A752" s="44"/>
      <c r="B752" s="44"/>
      <c r="C752" s="2"/>
      <c r="D752" s="22"/>
      <c r="E752" s="44"/>
      <c r="F752" s="44"/>
      <c r="G752" s="44"/>
      <c r="H752" s="44"/>
      <c r="I752" s="44"/>
      <c r="J752" s="44"/>
      <c r="K752" s="44"/>
      <c r="L752" s="44"/>
      <c r="M752" s="44"/>
      <c r="N752" s="44"/>
      <c r="O752" s="44"/>
      <c r="P752" s="44"/>
      <c r="Q752" s="44"/>
      <c r="R752" s="44"/>
      <c r="S752" s="44"/>
      <c r="T752" s="44"/>
      <c r="U752" s="44"/>
      <c r="V752" s="44"/>
    </row>
    <row r="753" spans="1:22" ht="19.5" customHeight="1" x14ac:dyDescent="0.2">
      <c r="A753" s="44"/>
      <c r="B753" s="44"/>
      <c r="C753" s="2"/>
      <c r="D753" s="22"/>
      <c r="E753" s="44"/>
      <c r="F753" s="44"/>
      <c r="G753" s="44"/>
      <c r="H753" s="44"/>
      <c r="I753" s="44"/>
      <c r="J753" s="44"/>
      <c r="K753" s="44"/>
      <c r="L753" s="44"/>
      <c r="M753" s="44"/>
      <c r="N753" s="44"/>
      <c r="O753" s="44"/>
      <c r="P753" s="44"/>
      <c r="Q753" s="44"/>
      <c r="R753" s="44"/>
      <c r="S753" s="44"/>
      <c r="T753" s="44"/>
      <c r="U753" s="44"/>
      <c r="V753" s="44"/>
    </row>
    <row r="754" spans="1:22" ht="19.5" customHeight="1" x14ac:dyDescent="0.2">
      <c r="A754" s="44"/>
      <c r="B754" s="44"/>
      <c r="C754" s="2"/>
      <c r="D754" s="22"/>
      <c r="E754" s="44"/>
      <c r="F754" s="44"/>
      <c r="G754" s="44"/>
      <c r="H754" s="44"/>
      <c r="I754" s="44"/>
      <c r="J754" s="44"/>
      <c r="K754" s="44"/>
      <c r="L754" s="44"/>
      <c r="M754" s="44"/>
      <c r="N754" s="44"/>
      <c r="O754" s="44"/>
      <c r="P754" s="44"/>
      <c r="Q754" s="44"/>
      <c r="R754" s="44"/>
      <c r="S754" s="44"/>
      <c r="T754" s="44"/>
      <c r="U754" s="44"/>
      <c r="V754" s="44"/>
    </row>
    <row r="755" spans="1:22" ht="19.5" customHeight="1" x14ac:dyDescent="0.2">
      <c r="A755" s="44"/>
      <c r="B755" s="44"/>
      <c r="C755" s="2"/>
      <c r="D755" s="22"/>
      <c r="E755" s="44"/>
      <c r="F755" s="44"/>
      <c r="G755" s="44"/>
      <c r="H755" s="44"/>
      <c r="I755" s="44"/>
      <c r="J755" s="44"/>
      <c r="K755" s="44"/>
      <c r="L755" s="44"/>
      <c r="M755" s="44"/>
      <c r="N755" s="44"/>
      <c r="O755" s="44"/>
      <c r="P755" s="44"/>
      <c r="Q755" s="44"/>
      <c r="R755" s="44"/>
      <c r="S755" s="44"/>
      <c r="T755" s="44"/>
      <c r="U755" s="44"/>
      <c r="V755" s="44"/>
    </row>
    <row r="756" spans="1:22" ht="19.5" customHeight="1" x14ac:dyDescent="0.2">
      <c r="A756" s="44"/>
      <c r="B756" s="44"/>
      <c r="C756" s="2"/>
      <c r="D756" s="22"/>
      <c r="E756" s="44"/>
      <c r="F756" s="44"/>
      <c r="G756" s="44"/>
      <c r="H756" s="44"/>
      <c r="I756" s="44"/>
      <c r="J756" s="44"/>
      <c r="K756" s="44"/>
      <c r="L756" s="44"/>
      <c r="M756" s="44"/>
      <c r="N756" s="44"/>
      <c r="O756" s="44"/>
      <c r="P756" s="44"/>
      <c r="Q756" s="44"/>
      <c r="R756" s="44"/>
      <c r="S756" s="44"/>
      <c r="T756" s="44"/>
      <c r="U756" s="44"/>
      <c r="V756" s="44"/>
    </row>
    <row r="757" spans="1:22" ht="19.5" customHeight="1" x14ac:dyDescent="0.2">
      <c r="A757" s="44"/>
      <c r="B757" s="44"/>
      <c r="C757" s="2"/>
      <c r="D757" s="22"/>
      <c r="E757" s="44"/>
      <c r="F757" s="44"/>
      <c r="G757" s="44"/>
      <c r="H757" s="44"/>
      <c r="I757" s="44"/>
      <c r="J757" s="44"/>
      <c r="K757" s="44"/>
      <c r="L757" s="44"/>
      <c r="M757" s="44"/>
      <c r="N757" s="44"/>
      <c r="O757" s="44"/>
      <c r="P757" s="44"/>
      <c r="Q757" s="44"/>
      <c r="R757" s="44"/>
      <c r="S757" s="44"/>
      <c r="T757" s="44"/>
      <c r="U757" s="44"/>
      <c r="V757" s="44"/>
    </row>
    <row r="758" spans="1:22" ht="19.5" customHeight="1" x14ac:dyDescent="0.2">
      <c r="A758" s="44"/>
      <c r="B758" s="44"/>
      <c r="C758" s="2"/>
      <c r="D758" s="22"/>
      <c r="E758" s="44"/>
      <c r="F758" s="44"/>
      <c r="G758" s="44"/>
      <c r="H758" s="44"/>
      <c r="I758" s="44"/>
      <c r="J758" s="44"/>
      <c r="K758" s="44"/>
      <c r="L758" s="44"/>
      <c r="M758" s="44"/>
      <c r="N758" s="44"/>
      <c r="O758" s="44"/>
      <c r="P758" s="44"/>
      <c r="Q758" s="44"/>
      <c r="R758" s="44"/>
      <c r="S758" s="44"/>
      <c r="T758" s="44"/>
      <c r="U758" s="44"/>
      <c r="V758" s="44"/>
    </row>
    <row r="759" spans="1:22" ht="19.5" customHeight="1" x14ac:dyDescent="0.2">
      <c r="A759" s="44"/>
      <c r="B759" s="44"/>
      <c r="C759" s="2"/>
      <c r="D759" s="22"/>
      <c r="E759" s="44"/>
      <c r="F759" s="44"/>
      <c r="G759" s="44"/>
      <c r="H759" s="44"/>
      <c r="I759" s="44"/>
      <c r="J759" s="44"/>
      <c r="K759" s="44"/>
      <c r="L759" s="44"/>
      <c r="M759" s="44"/>
      <c r="N759" s="44"/>
      <c r="O759" s="44"/>
      <c r="P759" s="44"/>
      <c r="Q759" s="44"/>
      <c r="R759" s="44"/>
      <c r="S759" s="44"/>
      <c r="T759" s="44"/>
      <c r="U759" s="44"/>
      <c r="V759" s="44"/>
    </row>
    <row r="760" spans="1:22" ht="19.5" customHeight="1" x14ac:dyDescent="0.2">
      <c r="A760" s="44"/>
      <c r="B760" s="44"/>
      <c r="C760" s="2"/>
      <c r="D760" s="22"/>
      <c r="E760" s="44"/>
      <c r="F760" s="44"/>
      <c r="G760" s="44"/>
      <c r="H760" s="44"/>
      <c r="I760" s="44"/>
      <c r="J760" s="44"/>
      <c r="K760" s="44"/>
      <c r="L760" s="44"/>
      <c r="M760" s="44"/>
      <c r="N760" s="44"/>
      <c r="O760" s="44"/>
      <c r="P760" s="44"/>
      <c r="Q760" s="44"/>
      <c r="R760" s="44"/>
      <c r="S760" s="44"/>
      <c r="T760" s="44"/>
      <c r="U760" s="44"/>
      <c r="V760" s="44"/>
    </row>
    <row r="761" spans="1:22" ht="19.5" customHeight="1" x14ac:dyDescent="0.2">
      <c r="A761" s="44"/>
      <c r="B761" s="44"/>
      <c r="C761" s="2"/>
      <c r="D761" s="22"/>
      <c r="E761" s="44"/>
      <c r="F761" s="44"/>
      <c r="G761" s="44"/>
      <c r="H761" s="44"/>
      <c r="I761" s="44"/>
      <c r="J761" s="44"/>
      <c r="K761" s="44"/>
      <c r="L761" s="44"/>
      <c r="M761" s="44"/>
      <c r="N761" s="44"/>
      <c r="O761" s="44"/>
      <c r="P761" s="44"/>
      <c r="Q761" s="44"/>
      <c r="R761" s="44"/>
      <c r="S761" s="44"/>
      <c r="T761" s="44"/>
      <c r="U761" s="44"/>
      <c r="V761" s="44"/>
    </row>
    <row r="762" spans="1:22" ht="19.5" customHeight="1" x14ac:dyDescent="0.2">
      <c r="A762" s="44"/>
      <c r="B762" s="44"/>
      <c r="C762" s="2"/>
      <c r="D762" s="22"/>
      <c r="E762" s="44"/>
      <c r="F762" s="44"/>
      <c r="G762" s="44"/>
      <c r="H762" s="44"/>
      <c r="I762" s="44"/>
      <c r="J762" s="44"/>
      <c r="K762" s="44"/>
      <c r="L762" s="44"/>
      <c r="M762" s="44"/>
      <c r="N762" s="44"/>
      <c r="O762" s="44"/>
      <c r="P762" s="44"/>
      <c r="Q762" s="44"/>
      <c r="R762" s="44"/>
      <c r="S762" s="44"/>
      <c r="T762" s="44"/>
      <c r="U762" s="44"/>
      <c r="V762" s="44"/>
    </row>
    <row r="763" spans="1:22" ht="19.5" customHeight="1" x14ac:dyDescent="0.2">
      <c r="A763" s="44"/>
      <c r="B763" s="44"/>
      <c r="C763" s="2"/>
      <c r="D763" s="22"/>
      <c r="E763" s="44"/>
      <c r="F763" s="44"/>
      <c r="G763" s="44"/>
      <c r="H763" s="44"/>
      <c r="I763" s="44"/>
      <c r="J763" s="44"/>
      <c r="K763" s="44"/>
      <c r="L763" s="44"/>
      <c r="M763" s="44"/>
      <c r="N763" s="44"/>
      <c r="O763" s="44"/>
      <c r="P763" s="44"/>
      <c r="Q763" s="44"/>
      <c r="R763" s="44"/>
      <c r="S763" s="44"/>
      <c r="T763" s="44"/>
      <c r="U763" s="44"/>
      <c r="V763" s="44"/>
    </row>
    <row r="764" spans="1:22" ht="19.5" customHeight="1" x14ac:dyDescent="0.2">
      <c r="A764" s="44"/>
      <c r="B764" s="44"/>
      <c r="C764" s="2"/>
      <c r="D764" s="22"/>
      <c r="E764" s="44"/>
      <c r="F764" s="44"/>
      <c r="G764" s="44"/>
      <c r="H764" s="44"/>
      <c r="I764" s="44"/>
      <c r="J764" s="44"/>
      <c r="K764" s="44"/>
      <c r="L764" s="44"/>
      <c r="M764" s="44"/>
      <c r="N764" s="44"/>
      <c r="O764" s="44"/>
      <c r="P764" s="44"/>
      <c r="Q764" s="44"/>
      <c r="R764" s="44"/>
      <c r="S764" s="44"/>
      <c r="T764" s="44"/>
      <c r="U764" s="44"/>
      <c r="V764" s="44"/>
    </row>
    <row r="765" spans="1:22" ht="19.5" customHeight="1" x14ac:dyDescent="0.2">
      <c r="A765" s="44"/>
      <c r="B765" s="44"/>
      <c r="C765" s="2"/>
      <c r="D765" s="22"/>
      <c r="E765" s="44"/>
      <c r="F765" s="44"/>
      <c r="G765" s="44"/>
      <c r="H765" s="44"/>
      <c r="I765" s="44"/>
      <c r="J765" s="44"/>
      <c r="K765" s="44"/>
      <c r="L765" s="44"/>
      <c r="M765" s="44"/>
      <c r="N765" s="44"/>
      <c r="O765" s="44"/>
      <c r="P765" s="44"/>
      <c r="Q765" s="44"/>
      <c r="R765" s="44"/>
      <c r="S765" s="44"/>
      <c r="T765" s="44"/>
      <c r="U765" s="44"/>
      <c r="V765" s="44"/>
    </row>
    <row r="766" spans="1:22" ht="19.5" customHeight="1" x14ac:dyDescent="0.2">
      <c r="A766" s="44"/>
      <c r="B766" s="44"/>
      <c r="C766" s="2"/>
      <c r="D766" s="22"/>
      <c r="E766" s="44"/>
      <c r="F766" s="44"/>
      <c r="G766" s="44"/>
      <c r="H766" s="44"/>
      <c r="I766" s="44"/>
      <c r="J766" s="44"/>
      <c r="K766" s="44"/>
      <c r="L766" s="44"/>
      <c r="M766" s="44"/>
      <c r="N766" s="44"/>
      <c r="O766" s="44"/>
      <c r="P766" s="44"/>
      <c r="Q766" s="44"/>
      <c r="R766" s="44"/>
      <c r="S766" s="44"/>
      <c r="T766" s="44"/>
      <c r="U766" s="44"/>
      <c r="V766" s="44"/>
    </row>
    <row r="767" spans="1:22" ht="19.5" customHeight="1" x14ac:dyDescent="0.2">
      <c r="A767" s="44"/>
      <c r="B767" s="44"/>
      <c r="C767" s="2"/>
      <c r="D767" s="22"/>
      <c r="E767" s="44"/>
      <c r="F767" s="44"/>
      <c r="G767" s="44"/>
      <c r="H767" s="44"/>
      <c r="I767" s="44"/>
      <c r="J767" s="44"/>
      <c r="K767" s="44"/>
      <c r="L767" s="44"/>
      <c r="M767" s="44"/>
      <c r="N767" s="44"/>
      <c r="O767" s="44"/>
      <c r="P767" s="44"/>
      <c r="Q767" s="44"/>
      <c r="R767" s="44"/>
      <c r="S767" s="44"/>
      <c r="T767" s="44"/>
      <c r="U767" s="44"/>
      <c r="V767" s="44"/>
    </row>
    <row r="768" spans="1:22" ht="19.5" customHeight="1" x14ac:dyDescent="0.2">
      <c r="A768" s="44"/>
      <c r="B768" s="44"/>
      <c r="C768" s="2"/>
      <c r="D768" s="22"/>
      <c r="E768" s="44"/>
      <c r="F768" s="44"/>
      <c r="G768" s="44"/>
      <c r="H768" s="44"/>
      <c r="I768" s="44"/>
      <c r="J768" s="44"/>
      <c r="K768" s="44"/>
      <c r="L768" s="44"/>
      <c r="M768" s="44"/>
      <c r="N768" s="44"/>
      <c r="O768" s="44"/>
      <c r="P768" s="44"/>
      <c r="Q768" s="44"/>
      <c r="R768" s="44"/>
      <c r="S768" s="44"/>
      <c r="T768" s="44"/>
      <c r="U768" s="44"/>
      <c r="V768" s="44"/>
    </row>
    <row r="769" spans="1:22" ht="19.5" customHeight="1" x14ac:dyDescent="0.2">
      <c r="A769" s="44"/>
      <c r="B769" s="44"/>
      <c r="C769" s="2"/>
      <c r="D769" s="22"/>
      <c r="E769" s="44"/>
      <c r="F769" s="44"/>
      <c r="G769" s="44"/>
      <c r="H769" s="44"/>
      <c r="I769" s="44"/>
      <c r="J769" s="44"/>
      <c r="K769" s="44"/>
      <c r="L769" s="44"/>
      <c r="M769" s="44"/>
      <c r="N769" s="44"/>
      <c r="O769" s="44"/>
      <c r="P769" s="44"/>
      <c r="Q769" s="44"/>
      <c r="R769" s="44"/>
      <c r="S769" s="44"/>
      <c r="T769" s="44"/>
      <c r="U769" s="44"/>
      <c r="V769" s="44"/>
    </row>
    <row r="770" spans="1:22" ht="19.5" customHeight="1" x14ac:dyDescent="0.2">
      <c r="A770" s="44"/>
      <c r="B770" s="44"/>
      <c r="C770" s="2"/>
      <c r="D770" s="22"/>
      <c r="E770" s="44"/>
      <c r="F770" s="44"/>
      <c r="G770" s="44"/>
      <c r="H770" s="44"/>
      <c r="I770" s="44"/>
      <c r="J770" s="44"/>
      <c r="K770" s="44"/>
      <c r="L770" s="44"/>
      <c r="M770" s="44"/>
      <c r="N770" s="44"/>
      <c r="O770" s="44"/>
      <c r="P770" s="44"/>
      <c r="Q770" s="44"/>
      <c r="R770" s="44"/>
      <c r="S770" s="44"/>
      <c r="T770" s="44"/>
      <c r="U770" s="44"/>
      <c r="V770" s="44"/>
    </row>
    <row r="771" spans="1:22" ht="19.5" customHeight="1" x14ac:dyDescent="0.2">
      <c r="A771" s="44"/>
      <c r="B771" s="44"/>
      <c r="C771" s="2"/>
      <c r="D771" s="22"/>
      <c r="E771" s="44"/>
      <c r="F771" s="44"/>
      <c r="G771" s="44"/>
      <c r="H771" s="44"/>
      <c r="I771" s="44"/>
      <c r="J771" s="44"/>
      <c r="K771" s="44"/>
      <c r="L771" s="44"/>
      <c r="M771" s="44"/>
      <c r="N771" s="44"/>
      <c r="O771" s="44"/>
      <c r="P771" s="44"/>
      <c r="Q771" s="44"/>
      <c r="R771" s="44"/>
      <c r="S771" s="44"/>
      <c r="T771" s="44"/>
      <c r="U771" s="44"/>
      <c r="V771" s="44"/>
    </row>
    <row r="772" spans="1:22" ht="19.5" customHeight="1" x14ac:dyDescent="0.2">
      <c r="A772" s="44"/>
      <c r="B772" s="44"/>
      <c r="C772" s="2"/>
      <c r="D772" s="22"/>
      <c r="E772" s="44"/>
      <c r="F772" s="44"/>
      <c r="G772" s="44"/>
      <c r="H772" s="44"/>
      <c r="I772" s="44"/>
      <c r="J772" s="44"/>
      <c r="K772" s="44"/>
      <c r="L772" s="44"/>
      <c r="M772" s="44"/>
      <c r="N772" s="44"/>
      <c r="O772" s="44"/>
      <c r="P772" s="44"/>
      <c r="Q772" s="44"/>
      <c r="R772" s="44"/>
      <c r="S772" s="44"/>
      <c r="T772" s="44"/>
      <c r="U772" s="44"/>
      <c r="V772" s="44"/>
    </row>
    <row r="773" spans="1:22" ht="19.5" customHeight="1" x14ac:dyDescent="0.2">
      <c r="A773" s="44"/>
      <c r="B773" s="44"/>
      <c r="C773" s="2"/>
      <c r="D773" s="22"/>
      <c r="E773" s="44"/>
      <c r="F773" s="44"/>
      <c r="G773" s="44"/>
      <c r="H773" s="44"/>
      <c r="I773" s="44"/>
      <c r="J773" s="44"/>
      <c r="K773" s="44"/>
      <c r="L773" s="44"/>
      <c r="M773" s="44"/>
      <c r="N773" s="44"/>
      <c r="O773" s="44"/>
      <c r="P773" s="44"/>
      <c r="Q773" s="44"/>
      <c r="R773" s="44"/>
      <c r="S773" s="44"/>
      <c r="T773" s="44"/>
      <c r="U773" s="44"/>
      <c r="V773" s="44"/>
    </row>
    <row r="774" spans="1:22" ht="19.5" customHeight="1" x14ac:dyDescent="0.2">
      <c r="A774" s="44"/>
      <c r="B774" s="44"/>
      <c r="C774" s="2"/>
      <c r="D774" s="22"/>
      <c r="E774" s="44"/>
      <c r="F774" s="44"/>
      <c r="G774" s="44"/>
      <c r="H774" s="44"/>
      <c r="I774" s="44"/>
      <c r="J774" s="44"/>
      <c r="K774" s="44"/>
      <c r="L774" s="44"/>
      <c r="M774" s="44"/>
      <c r="N774" s="44"/>
      <c r="O774" s="44"/>
      <c r="P774" s="44"/>
      <c r="Q774" s="44"/>
      <c r="R774" s="44"/>
      <c r="S774" s="44"/>
      <c r="T774" s="44"/>
      <c r="U774" s="44"/>
      <c r="V774" s="44"/>
    </row>
    <row r="775" spans="1:22" ht="19.5" customHeight="1" x14ac:dyDescent="0.2">
      <c r="A775" s="44"/>
      <c r="B775" s="44"/>
      <c r="C775" s="2"/>
      <c r="D775" s="22"/>
      <c r="E775" s="44"/>
      <c r="F775" s="44"/>
      <c r="G775" s="44"/>
      <c r="H775" s="44"/>
      <c r="I775" s="44"/>
      <c r="J775" s="44"/>
      <c r="K775" s="44"/>
      <c r="L775" s="44"/>
      <c r="M775" s="44"/>
      <c r="N775" s="44"/>
      <c r="O775" s="44"/>
      <c r="P775" s="44"/>
      <c r="Q775" s="44"/>
      <c r="R775" s="44"/>
      <c r="S775" s="44"/>
      <c r="T775" s="44"/>
      <c r="U775" s="44"/>
      <c r="V775" s="44"/>
    </row>
    <row r="776" spans="1:22" ht="19.5" customHeight="1" x14ac:dyDescent="0.2">
      <c r="A776" s="44"/>
      <c r="B776" s="44"/>
      <c r="C776" s="2"/>
      <c r="D776" s="22"/>
      <c r="E776" s="44"/>
      <c r="F776" s="44"/>
      <c r="G776" s="44"/>
      <c r="H776" s="44"/>
      <c r="I776" s="44"/>
      <c r="J776" s="44"/>
      <c r="K776" s="44"/>
      <c r="L776" s="44"/>
      <c r="M776" s="44"/>
      <c r="N776" s="44"/>
      <c r="O776" s="44"/>
      <c r="P776" s="44"/>
      <c r="Q776" s="44"/>
      <c r="R776" s="44"/>
      <c r="S776" s="44"/>
      <c r="T776" s="44"/>
      <c r="U776" s="44"/>
      <c r="V776" s="44"/>
    </row>
    <row r="777" spans="1:22" ht="19.5" customHeight="1" x14ac:dyDescent="0.2">
      <c r="A777" s="44"/>
      <c r="B777" s="44"/>
      <c r="C777" s="2"/>
      <c r="D777" s="22"/>
      <c r="E777" s="44"/>
      <c r="F777" s="44"/>
      <c r="G777" s="44"/>
      <c r="H777" s="44"/>
      <c r="I777" s="44"/>
      <c r="J777" s="44"/>
      <c r="K777" s="44"/>
      <c r="L777" s="44"/>
      <c r="M777" s="44"/>
      <c r="N777" s="44"/>
      <c r="O777" s="44"/>
      <c r="P777" s="44"/>
      <c r="Q777" s="44"/>
      <c r="R777" s="44"/>
      <c r="S777" s="44"/>
      <c r="T777" s="44"/>
      <c r="U777" s="44"/>
      <c r="V777" s="44"/>
    </row>
    <row r="778" spans="1:22" ht="19.5" customHeight="1" x14ac:dyDescent="0.2">
      <c r="A778" s="44"/>
      <c r="B778" s="44"/>
      <c r="C778" s="2"/>
      <c r="D778" s="22"/>
      <c r="E778" s="44"/>
      <c r="F778" s="44"/>
      <c r="G778" s="44"/>
      <c r="H778" s="44"/>
      <c r="I778" s="44"/>
      <c r="J778" s="44"/>
      <c r="K778" s="44"/>
      <c r="L778" s="44"/>
      <c r="M778" s="44"/>
      <c r="N778" s="44"/>
      <c r="O778" s="44"/>
      <c r="P778" s="44"/>
      <c r="Q778" s="44"/>
      <c r="R778" s="44"/>
      <c r="S778" s="44"/>
      <c r="T778" s="44"/>
      <c r="U778" s="44"/>
      <c r="V778" s="44"/>
    </row>
    <row r="779" spans="1:22" ht="19.5" customHeight="1" x14ac:dyDescent="0.2">
      <c r="A779" s="44"/>
      <c r="B779" s="44"/>
      <c r="C779" s="2"/>
      <c r="D779" s="22"/>
      <c r="E779" s="44"/>
      <c r="F779" s="44"/>
      <c r="G779" s="44"/>
      <c r="H779" s="44"/>
      <c r="I779" s="44"/>
      <c r="J779" s="44"/>
      <c r="K779" s="44"/>
      <c r="L779" s="44"/>
      <c r="M779" s="44"/>
      <c r="N779" s="44"/>
      <c r="O779" s="44"/>
      <c r="P779" s="44"/>
      <c r="Q779" s="44"/>
      <c r="R779" s="44"/>
      <c r="S779" s="44"/>
      <c r="T779" s="44"/>
      <c r="U779" s="44"/>
      <c r="V779" s="44"/>
    </row>
    <row r="780" spans="1:22" ht="19.5" customHeight="1" x14ac:dyDescent="0.2">
      <c r="A780" s="44"/>
      <c r="B780" s="44"/>
      <c r="C780" s="2"/>
      <c r="D780" s="22"/>
      <c r="E780" s="44"/>
      <c r="F780" s="44"/>
      <c r="G780" s="44"/>
      <c r="H780" s="44"/>
      <c r="I780" s="44"/>
      <c r="J780" s="44"/>
      <c r="K780" s="44"/>
      <c r="L780" s="44"/>
      <c r="M780" s="44"/>
      <c r="N780" s="44"/>
      <c r="O780" s="44"/>
      <c r="P780" s="44"/>
      <c r="Q780" s="44"/>
      <c r="R780" s="44"/>
      <c r="S780" s="44"/>
      <c r="T780" s="44"/>
      <c r="U780" s="44"/>
      <c r="V780" s="44"/>
    </row>
    <row r="781" spans="1:22" ht="19.5" customHeight="1" x14ac:dyDescent="0.2">
      <c r="A781" s="44"/>
      <c r="B781" s="44"/>
      <c r="C781" s="2"/>
      <c r="D781" s="22"/>
      <c r="E781" s="44"/>
      <c r="F781" s="44"/>
      <c r="G781" s="44"/>
      <c r="H781" s="44"/>
      <c r="I781" s="44"/>
      <c r="J781" s="44"/>
      <c r="K781" s="44"/>
      <c r="L781" s="44"/>
      <c r="M781" s="44"/>
      <c r="N781" s="44"/>
      <c r="O781" s="44"/>
      <c r="P781" s="44"/>
      <c r="Q781" s="44"/>
      <c r="R781" s="44"/>
      <c r="S781" s="44"/>
      <c r="T781" s="44"/>
      <c r="U781" s="44"/>
      <c r="V781" s="44"/>
    </row>
    <row r="782" spans="1:22" ht="19.5" customHeight="1" x14ac:dyDescent="0.2">
      <c r="A782" s="44"/>
      <c r="B782" s="44"/>
      <c r="C782" s="2"/>
      <c r="D782" s="22"/>
      <c r="E782" s="44"/>
      <c r="F782" s="44"/>
      <c r="G782" s="44"/>
      <c r="H782" s="44"/>
      <c r="I782" s="44"/>
      <c r="J782" s="44"/>
      <c r="K782" s="44"/>
      <c r="L782" s="44"/>
      <c r="M782" s="44"/>
      <c r="N782" s="44"/>
      <c r="O782" s="44"/>
      <c r="P782" s="44"/>
      <c r="Q782" s="44"/>
      <c r="R782" s="44"/>
      <c r="S782" s="44"/>
      <c r="T782" s="44"/>
      <c r="U782" s="44"/>
      <c r="V782" s="44"/>
    </row>
    <row r="783" spans="1:22" ht="19.5" customHeight="1" x14ac:dyDescent="0.2">
      <c r="A783" s="44"/>
      <c r="B783" s="44"/>
      <c r="C783" s="2"/>
      <c r="D783" s="22"/>
      <c r="E783" s="44"/>
      <c r="F783" s="44"/>
      <c r="G783" s="44"/>
      <c r="H783" s="44"/>
      <c r="I783" s="44"/>
      <c r="J783" s="44"/>
      <c r="K783" s="44"/>
      <c r="L783" s="44"/>
      <c r="M783" s="44"/>
      <c r="N783" s="44"/>
      <c r="O783" s="44"/>
      <c r="P783" s="44"/>
      <c r="Q783" s="44"/>
      <c r="R783" s="44"/>
      <c r="S783" s="44"/>
      <c r="T783" s="44"/>
      <c r="U783" s="44"/>
      <c r="V783" s="44"/>
    </row>
    <row r="784" spans="1:22" ht="19.5" customHeight="1" x14ac:dyDescent="0.2">
      <c r="A784" s="44"/>
      <c r="B784" s="44"/>
      <c r="C784" s="2"/>
      <c r="D784" s="22"/>
      <c r="E784" s="44"/>
      <c r="F784" s="44"/>
      <c r="G784" s="44"/>
      <c r="H784" s="44"/>
      <c r="I784" s="44"/>
      <c r="J784" s="44"/>
      <c r="K784" s="44"/>
      <c r="L784" s="44"/>
      <c r="M784" s="44"/>
      <c r="N784" s="44"/>
      <c r="O784" s="44"/>
      <c r="P784" s="44"/>
      <c r="Q784" s="44"/>
      <c r="R784" s="44"/>
      <c r="S784" s="44"/>
      <c r="T784" s="44"/>
      <c r="U784" s="44"/>
      <c r="V784" s="44"/>
    </row>
    <row r="785" spans="1:22" ht="19.5" customHeight="1" x14ac:dyDescent="0.2">
      <c r="A785" s="44"/>
      <c r="B785" s="44"/>
      <c r="C785" s="2"/>
      <c r="D785" s="22"/>
      <c r="E785" s="44"/>
      <c r="F785" s="44"/>
      <c r="G785" s="44"/>
      <c r="H785" s="44"/>
      <c r="I785" s="44"/>
      <c r="J785" s="44"/>
      <c r="K785" s="44"/>
      <c r="L785" s="44"/>
      <c r="M785" s="44"/>
      <c r="N785" s="44"/>
      <c r="O785" s="44"/>
      <c r="P785" s="44"/>
      <c r="Q785" s="44"/>
      <c r="R785" s="44"/>
      <c r="S785" s="44"/>
      <c r="T785" s="44"/>
      <c r="U785" s="44"/>
      <c r="V785" s="44"/>
    </row>
    <row r="786" spans="1:22" ht="19.5" customHeight="1" x14ac:dyDescent="0.2">
      <c r="A786" s="44"/>
      <c r="B786" s="44"/>
      <c r="C786" s="2"/>
      <c r="D786" s="22"/>
      <c r="E786" s="44"/>
      <c r="F786" s="44"/>
      <c r="G786" s="44"/>
      <c r="H786" s="44"/>
      <c r="I786" s="44"/>
      <c r="J786" s="44"/>
      <c r="K786" s="44"/>
      <c r="L786" s="44"/>
      <c r="M786" s="44"/>
      <c r="N786" s="44"/>
      <c r="O786" s="44"/>
      <c r="P786" s="44"/>
      <c r="Q786" s="44"/>
      <c r="R786" s="44"/>
      <c r="S786" s="44"/>
      <c r="T786" s="44"/>
      <c r="U786" s="44"/>
      <c r="V786" s="44"/>
    </row>
    <row r="787" spans="1:22" ht="19.5" customHeight="1" x14ac:dyDescent="0.2">
      <c r="A787" s="44"/>
      <c r="B787" s="44"/>
      <c r="C787" s="2"/>
      <c r="D787" s="22"/>
      <c r="E787" s="44"/>
      <c r="F787" s="44"/>
      <c r="G787" s="44"/>
      <c r="H787" s="44"/>
      <c r="I787" s="44"/>
      <c r="J787" s="44"/>
      <c r="K787" s="44"/>
      <c r="L787" s="44"/>
      <c r="M787" s="44"/>
      <c r="N787" s="44"/>
      <c r="O787" s="44"/>
      <c r="P787" s="44"/>
      <c r="Q787" s="44"/>
      <c r="R787" s="44"/>
      <c r="S787" s="44"/>
      <c r="T787" s="44"/>
      <c r="U787" s="44"/>
      <c r="V787" s="44"/>
    </row>
    <row r="788" spans="1:22" ht="19.5" customHeight="1" x14ac:dyDescent="0.2">
      <c r="A788" s="44"/>
      <c r="B788" s="44"/>
      <c r="C788" s="2"/>
      <c r="D788" s="22"/>
      <c r="E788" s="44"/>
      <c r="F788" s="44"/>
      <c r="G788" s="44"/>
      <c r="H788" s="44"/>
      <c r="I788" s="44"/>
      <c r="J788" s="44"/>
      <c r="K788" s="44"/>
      <c r="L788" s="44"/>
      <c r="M788" s="44"/>
      <c r="N788" s="44"/>
      <c r="O788" s="44"/>
      <c r="P788" s="44"/>
      <c r="Q788" s="44"/>
      <c r="R788" s="44"/>
      <c r="S788" s="44"/>
      <c r="T788" s="44"/>
      <c r="U788" s="44"/>
      <c r="V788" s="44"/>
    </row>
    <row r="789" spans="1:22" ht="19.5" customHeight="1" x14ac:dyDescent="0.2">
      <c r="A789" s="44"/>
      <c r="B789" s="44"/>
      <c r="C789" s="2"/>
      <c r="D789" s="22"/>
      <c r="E789" s="44"/>
      <c r="F789" s="44"/>
      <c r="G789" s="44"/>
      <c r="H789" s="44"/>
      <c r="I789" s="44"/>
      <c r="J789" s="44"/>
      <c r="K789" s="44"/>
      <c r="L789" s="44"/>
      <c r="M789" s="44"/>
      <c r="N789" s="44"/>
      <c r="O789" s="44"/>
      <c r="P789" s="44"/>
      <c r="Q789" s="44"/>
      <c r="R789" s="44"/>
      <c r="S789" s="44"/>
      <c r="T789" s="44"/>
      <c r="U789" s="44"/>
      <c r="V789" s="44"/>
    </row>
    <row r="790" spans="1:22" ht="19.5" customHeight="1" x14ac:dyDescent="0.2">
      <c r="A790" s="44"/>
      <c r="B790" s="44"/>
      <c r="C790" s="2"/>
      <c r="D790" s="22"/>
      <c r="E790" s="44"/>
      <c r="F790" s="44"/>
      <c r="G790" s="44"/>
      <c r="H790" s="44"/>
      <c r="I790" s="44"/>
      <c r="J790" s="44"/>
      <c r="K790" s="44"/>
      <c r="L790" s="44"/>
      <c r="M790" s="44"/>
      <c r="N790" s="44"/>
      <c r="O790" s="44"/>
      <c r="P790" s="44"/>
      <c r="Q790" s="44"/>
      <c r="R790" s="44"/>
      <c r="S790" s="44"/>
      <c r="T790" s="44"/>
      <c r="U790" s="44"/>
      <c r="V790" s="44"/>
    </row>
    <row r="791" spans="1:22" ht="19.5" customHeight="1" x14ac:dyDescent="0.2">
      <c r="A791" s="44"/>
      <c r="B791" s="44"/>
      <c r="C791" s="2"/>
      <c r="D791" s="22"/>
      <c r="E791" s="44"/>
      <c r="F791" s="44"/>
      <c r="G791" s="44"/>
      <c r="H791" s="44"/>
      <c r="I791" s="44"/>
      <c r="J791" s="44"/>
      <c r="K791" s="44"/>
      <c r="L791" s="44"/>
      <c r="M791" s="44"/>
      <c r="N791" s="44"/>
      <c r="O791" s="44"/>
      <c r="P791" s="44"/>
      <c r="Q791" s="44"/>
      <c r="R791" s="44"/>
      <c r="S791" s="44"/>
      <c r="T791" s="44"/>
      <c r="U791" s="44"/>
      <c r="V791" s="44"/>
    </row>
    <row r="792" spans="1:22" ht="19.5" customHeight="1" x14ac:dyDescent="0.2">
      <c r="A792" s="44"/>
      <c r="B792" s="44"/>
      <c r="C792" s="2"/>
      <c r="D792" s="22"/>
      <c r="E792" s="44"/>
      <c r="F792" s="44"/>
      <c r="G792" s="44"/>
      <c r="H792" s="44"/>
      <c r="I792" s="44"/>
      <c r="J792" s="44"/>
      <c r="K792" s="44"/>
      <c r="L792" s="44"/>
      <c r="M792" s="44"/>
      <c r="N792" s="44"/>
      <c r="O792" s="44"/>
      <c r="P792" s="44"/>
      <c r="Q792" s="44"/>
      <c r="R792" s="44"/>
      <c r="S792" s="44"/>
      <c r="T792" s="44"/>
      <c r="U792" s="44"/>
      <c r="V792" s="44"/>
    </row>
    <row r="793" spans="1:22" ht="19.5" customHeight="1" x14ac:dyDescent="0.2">
      <c r="A793" s="44"/>
      <c r="B793" s="44"/>
      <c r="C793" s="2"/>
      <c r="D793" s="22"/>
      <c r="E793" s="44"/>
      <c r="F793" s="44"/>
      <c r="G793" s="44"/>
      <c r="H793" s="44"/>
      <c r="I793" s="44"/>
      <c r="J793" s="44"/>
      <c r="K793" s="44"/>
      <c r="L793" s="44"/>
      <c r="M793" s="44"/>
      <c r="N793" s="44"/>
      <c r="O793" s="44"/>
      <c r="P793" s="44"/>
      <c r="Q793" s="44"/>
      <c r="R793" s="44"/>
      <c r="S793" s="44"/>
      <c r="T793" s="44"/>
      <c r="U793" s="44"/>
      <c r="V793" s="44"/>
    </row>
    <row r="794" spans="1:22" ht="19.5" customHeight="1" x14ac:dyDescent="0.2">
      <c r="A794" s="44"/>
      <c r="B794" s="44"/>
      <c r="C794" s="2"/>
      <c r="D794" s="22"/>
      <c r="E794" s="44"/>
      <c r="F794" s="44"/>
      <c r="G794" s="44"/>
      <c r="H794" s="44"/>
      <c r="I794" s="44"/>
      <c r="J794" s="44"/>
      <c r="K794" s="44"/>
      <c r="L794" s="44"/>
      <c r="M794" s="44"/>
      <c r="N794" s="44"/>
      <c r="O794" s="44"/>
      <c r="P794" s="44"/>
      <c r="Q794" s="44"/>
      <c r="R794" s="44"/>
      <c r="S794" s="44"/>
      <c r="T794" s="44"/>
      <c r="U794" s="44"/>
      <c r="V794" s="44"/>
    </row>
    <row r="795" spans="1:22" ht="19.5" customHeight="1" x14ac:dyDescent="0.2">
      <c r="A795" s="44"/>
      <c r="B795" s="44"/>
      <c r="C795" s="2"/>
      <c r="D795" s="22"/>
      <c r="E795" s="44"/>
      <c r="F795" s="44"/>
      <c r="G795" s="44"/>
      <c r="H795" s="44"/>
      <c r="I795" s="44"/>
      <c r="J795" s="44"/>
      <c r="K795" s="44"/>
      <c r="L795" s="44"/>
      <c r="M795" s="44"/>
      <c r="N795" s="44"/>
      <c r="O795" s="44"/>
      <c r="P795" s="44"/>
      <c r="Q795" s="44"/>
      <c r="R795" s="44"/>
      <c r="S795" s="44"/>
      <c r="T795" s="44"/>
      <c r="U795" s="44"/>
      <c r="V795" s="44"/>
    </row>
    <row r="796" spans="1:22" ht="19.5" customHeight="1" x14ac:dyDescent="0.2">
      <c r="A796" s="44"/>
      <c r="B796" s="44"/>
      <c r="C796" s="2"/>
      <c r="D796" s="22"/>
      <c r="E796" s="44"/>
      <c r="F796" s="44"/>
      <c r="G796" s="44"/>
      <c r="H796" s="44"/>
      <c r="I796" s="44"/>
      <c r="J796" s="44"/>
      <c r="K796" s="44"/>
      <c r="L796" s="44"/>
      <c r="M796" s="44"/>
      <c r="N796" s="44"/>
      <c r="O796" s="44"/>
      <c r="P796" s="44"/>
      <c r="Q796" s="44"/>
      <c r="R796" s="44"/>
      <c r="S796" s="44"/>
      <c r="T796" s="44"/>
      <c r="U796" s="44"/>
      <c r="V796" s="44"/>
    </row>
    <row r="797" spans="1:22" ht="19.5" customHeight="1" x14ac:dyDescent="0.2">
      <c r="A797" s="44"/>
      <c r="B797" s="44"/>
      <c r="C797" s="2"/>
      <c r="D797" s="22"/>
      <c r="E797" s="44"/>
      <c r="F797" s="44"/>
      <c r="G797" s="44"/>
      <c r="H797" s="44"/>
      <c r="I797" s="44"/>
      <c r="J797" s="44"/>
      <c r="K797" s="44"/>
      <c r="L797" s="44"/>
      <c r="M797" s="44"/>
      <c r="N797" s="44"/>
      <c r="O797" s="44"/>
      <c r="P797" s="44"/>
      <c r="Q797" s="44"/>
      <c r="R797" s="44"/>
      <c r="S797" s="44"/>
      <c r="T797" s="44"/>
      <c r="U797" s="44"/>
      <c r="V797" s="44"/>
    </row>
    <row r="798" spans="1:22" ht="19.5" customHeight="1" x14ac:dyDescent="0.2">
      <c r="A798" s="44"/>
      <c r="B798" s="44"/>
      <c r="C798" s="2"/>
      <c r="D798" s="22"/>
      <c r="E798" s="44"/>
      <c r="F798" s="44"/>
      <c r="G798" s="44"/>
      <c r="H798" s="44"/>
      <c r="I798" s="44"/>
      <c r="J798" s="44"/>
      <c r="K798" s="44"/>
      <c r="L798" s="44"/>
      <c r="M798" s="44"/>
      <c r="N798" s="44"/>
      <c r="O798" s="44"/>
      <c r="P798" s="44"/>
      <c r="Q798" s="44"/>
      <c r="R798" s="44"/>
      <c r="S798" s="44"/>
      <c r="T798" s="44"/>
      <c r="U798" s="44"/>
      <c r="V798" s="44"/>
    </row>
    <row r="799" spans="1:22" ht="19.5" customHeight="1" x14ac:dyDescent="0.2">
      <c r="A799" s="44"/>
      <c r="B799" s="44"/>
      <c r="C799" s="2"/>
      <c r="D799" s="22"/>
      <c r="E799" s="44"/>
      <c r="F799" s="44"/>
      <c r="G799" s="44"/>
      <c r="H799" s="44"/>
      <c r="I799" s="44"/>
      <c r="J799" s="44"/>
      <c r="K799" s="44"/>
      <c r="L799" s="44"/>
      <c r="M799" s="44"/>
      <c r="N799" s="44"/>
      <c r="O799" s="44"/>
      <c r="P799" s="44"/>
      <c r="Q799" s="44"/>
      <c r="R799" s="44"/>
      <c r="S799" s="44"/>
      <c r="T799" s="44"/>
      <c r="U799" s="44"/>
      <c r="V799" s="44"/>
    </row>
    <row r="800" spans="1:22" ht="19.5" customHeight="1" x14ac:dyDescent="0.2">
      <c r="A800" s="44"/>
      <c r="B800" s="44"/>
      <c r="C800" s="2"/>
      <c r="D800" s="22"/>
      <c r="E800" s="44"/>
      <c r="F800" s="44"/>
      <c r="G800" s="44"/>
      <c r="H800" s="44"/>
      <c r="I800" s="44"/>
      <c r="J800" s="44"/>
      <c r="K800" s="44"/>
      <c r="L800" s="44"/>
      <c r="M800" s="44"/>
      <c r="N800" s="44"/>
      <c r="O800" s="44"/>
      <c r="P800" s="44"/>
      <c r="Q800" s="44"/>
      <c r="R800" s="44"/>
      <c r="S800" s="44"/>
      <c r="T800" s="44"/>
      <c r="U800" s="44"/>
      <c r="V800" s="44"/>
    </row>
    <row r="801" spans="1:22" ht="19.5" customHeight="1" x14ac:dyDescent="0.2">
      <c r="A801" s="44"/>
      <c r="B801" s="44"/>
      <c r="C801" s="2"/>
      <c r="D801" s="22"/>
      <c r="E801" s="44"/>
      <c r="F801" s="44"/>
      <c r="G801" s="44"/>
      <c r="H801" s="44"/>
      <c r="I801" s="44"/>
      <c r="J801" s="44"/>
      <c r="K801" s="44"/>
      <c r="L801" s="44"/>
      <c r="M801" s="44"/>
      <c r="N801" s="44"/>
      <c r="O801" s="44"/>
      <c r="P801" s="44"/>
      <c r="Q801" s="44"/>
      <c r="R801" s="44"/>
      <c r="S801" s="44"/>
      <c r="T801" s="44"/>
      <c r="U801" s="44"/>
      <c r="V801" s="44"/>
    </row>
    <row r="802" spans="1:22" ht="19.5" customHeight="1" x14ac:dyDescent="0.2">
      <c r="A802" s="44"/>
      <c r="B802" s="44"/>
      <c r="C802" s="2"/>
      <c r="D802" s="22"/>
      <c r="E802" s="44"/>
      <c r="F802" s="44"/>
      <c r="G802" s="44"/>
      <c r="H802" s="44"/>
      <c r="I802" s="44"/>
      <c r="J802" s="44"/>
      <c r="K802" s="44"/>
      <c r="L802" s="44"/>
      <c r="M802" s="44"/>
      <c r="N802" s="44"/>
      <c r="O802" s="44"/>
      <c r="P802" s="44"/>
      <c r="Q802" s="44"/>
      <c r="R802" s="44"/>
      <c r="S802" s="44"/>
      <c r="T802" s="44"/>
      <c r="U802" s="44"/>
      <c r="V802" s="44"/>
    </row>
    <row r="803" spans="1:22" ht="19.5" customHeight="1" x14ac:dyDescent="0.2">
      <c r="A803" s="44"/>
      <c r="B803" s="44"/>
      <c r="C803" s="2"/>
      <c r="D803" s="22"/>
      <c r="E803" s="44"/>
      <c r="F803" s="44"/>
      <c r="G803" s="44"/>
      <c r="H803" s="44"/>
      <c r="I803" s="44"/>
      <c r="J803" s="44"/>
      <c r="K803" s="44"/>
      <c r="L803" s="44"/>
      <c r="M803" s="44"/>
      <c r="N803" s="44"/>
      <c r="O803" s="44"/>
      <c r="P803" s="44"/>
      <c r="Q803" s="44"/>
      <c r="R803" s="44"/>
      <c r="S803" s="44"/>
      <c r="T803" s="44"/>
      <c r="U803" s="44"/>
      <c r="V803" s="44"/>
    </row>
    <row r="804" spans="1:22" ht="19.5" customHeight="1" x14ac:dyDescent="0.2">
      <c r="A804" s="44"/>
      <c r="B804" s="44"/>
      <c r="C804" s="2"/>
      <c r="D804" s="22"/>
      <c r="E804" s="44"/>
      <c r="F804" s="44"/>
      <c r="G804" s="44"/>
      <c r="H804" s="44"/>
      <c r="I804" s="44"/>
      <c r="J804" s="44"/>
      <c r="K804" s="44"/>
      <c r="L804" s="44"/>
      <c r="M804" s="44"/>
      <c r="N804" s="44"/>
      <c r="O804" s="44"/>
      <c r="P804" s="44"/>
      <c r="Q804" s="44"/>
      <c r="R804" s="44"/>
      <c r="S804" s="44"/>
      <c r="T804" s="44"/>
      <c r="U804" s="44"/>
      <c r="V804" s="44"/>
    </row>
    <row r="805" spans="1:22" ht="19.5" customHeight="1" x14ac:dyDescent="0.2">
      <c r="A805" s="44"/>
      <c r="B805" s="44"/>
      <c r="C805" s="2"/>
      <c r="D805" s="22"/>
      <c r="E805" s="44"/>
      <c r="F805" s="44"/>
      <c r="G805" s="44"/>
      <c r="H805" s="44"/>
      <c r="I805" s="44"/>
      <c r="J805" s="44"/>
      <c r="K805" s="44"/>
      <c r="L805" s="44"/>
      <c r="M805" s="44"/>
      <c r="N805" s="44"/>
      <c r="O805" s="44"/>
      <c r="P805" s="44"/>
      <c r="Q805" s="44"/>
      <c r="R805" s="44"/>
      <c r="S805" s="44"/>
      <c r="T805" s="44"/>
      <c r="U805" s="44"/>
      <c r="V805" s="44"/>
    </row>
    <row r="806" spans="1:22" ht="19.5" customHeight="1" x14ac:dyDescent="0.2">
      <c r="A806" s="44"/>
      <c r="B806" s="44"/>
      <c r="C806" s="2"/>
      <c r="D806" s="22"/>
      <c r="E806" s="44"/>
      <c r="F806" s="44"/>
      <c r="G806" s="44"/>
      <c r="H806" s="44"/>
      <c r="I806" s="44"/>
      <c r="J806" s="44"/>
      <c r="K806" s="44"/>
      <c r="L806" s="44"/>
      <c r="M806" s="44"/>
      <c r="N806" s="44"/>
      <c r="O806" s="44"/>
      <c r="P806" s="44"/>
      <c r="Q806" s="44"/>
      <c r="R806" s="44"/>
      <c r="S806" s="44"/>
      <c r="T806" s="44"/>
      <c r="U806" s="44"/>
      <c r="V806" s="44"/>
    </row>
    <row r="807" spans="1:22" ht="19.5" customHeight="1" x14ac:dyDescent="0.2">
      <c r="A807" s="44"/>
      <c r="B807" s="44"/>
      <c r="C807" s="2"/>
      <c r="D807" s="22"/>
      <c r="E807" s="44"/>
      <c r="F807" s="44"/>
      <c r="G807" s="44"/>
      <c r="H807" s="44"/>
      <c r="I807" s="44"/>
      <c r="J807" s="44"/>
      <c r="K807" s="44"/>
      <c r="L807" s="44"/>
      <c r="M807" s="44"/>
      <c r="N807" s="44"/>
      <c r="O807" s="44"/>
      <c r="P807" s="44"/>
      <c r="Q807" s="44"/>
      <c r="R807" s="44"/>
      <c r="S807" s="44"/>
      <c r="T807" s="44"/>
      <c r="U807" s="44"/>
      <c r="V807" s="44"/>
    </row>
    <row r="808" spans="1:22" ht="19.5" customHeight="1" x14ac:dyDescent="0.2">
      <c r="A808" s="44"/>
      <c r="B808" s="44"/>
      <c r="C808" s="2"/>
      <c r="D808" s="22"/>
      <c r="E808" s="44"/>
      <c r="F808" s="44"/>
      <c r="G808" s="44"/>
      <c r="H808" s="44"/>
      <c r="I808" s="44"/>
      <c r="J808" s="44"/>
      <c r="K808" s="44"/>
      <c r="L808" s="44"/>
      <c r="M808" s="44"/>
      <c r="N808" s="44"/>
      <c r="O808" s="44"/>
      <c r="P808" s="44"/>
      <c r="Q808" s="44"/>
      <c r="R808" s="44"/>
      <c r="S808" s="44"/>
      <c r="T808" s="44"/>
      <c r="U808" s="44"/>
      <c r="V808" s="44"/>
    </row>
    <row r="809" spans="1:22" ht="19.5" customHeight="1" x14ac:dyDescent="0.2">
      <c r="A809" s="44"/>
      <c r="B809" s="44"/>
      <c r="C809" s="2"/>
      <c r="D809" s="22"/>
      <c r="E809" s="44"/>
      <c r="F809" s="44"/>
      <c r="G809" s="44"/>
      <c r="H809" s="44"/>
      <c r="I809" s="44"/>
      <c r="J809" s="44"/>
      <c r="K809" s="44"/>
      <c r="L809" s="44"/>
      <c r="M809" s="44"/>
      <c r="N809" s="44"/>
      <c r="O809" s="44"/>
      <c r="P809" s="44"/>
      <c r="Q809" s="44"/>
      <c r="R809" s="44"/>
      <c r="S809" s="44"/>
      <c r="T809" s="44"/>
      <c r="U809" s="44"/>
      <c r="V809" s="44"/>
    </row>
    <row r="810" spans="1:22" ht="19.5" customHeight="1" x14ac:dyDescent="0.2">
      <c r="A810" s="44"/>
      <c r="B810" s="44"/>
      <c r="C810" s="2"/>
      <c r="D810" s="22"/>
      <c r="E810" s="44"/>
      <c r="F810" s="44"/>
      <c r="G810" s="44"/>
      <c r="H810" s="44"/>
      <c r="I810" s="44"/>
      <c r="J810" s="44"/>
      <c r="K810" s="44"/>
      <c r="L810" s="44"/>
      <c r="M810" s="44"/>
      <c r="N810" s="44"/>
      <c r="O810" s="44"/>
      <c r="P810" s="44"/>
      <c r="Q810" s="44"/>
      <c r="R810" s="44"/>
      <c r="S810" s="44"/>
      <c r="T810" s="44"/>
      <c r="U810" s="44"/>
      <c r="V810" s="44"/>
    </row>
    <row r="811" spans="1:22" ht="19.5" customHeight="1" x14ac:dyDescent="0.2">
      <c r="A811" s="44"/>
      <c r="B811" s="44"/>
      <c r="C811" s="2"/>
      <c r="D811" s="22"/>
      <c r="E811" s="44"/>
      <c r="F811" s="44"/>
      <c r="G811" s="44"/>
      <c r="H811" s="44"/>
      <c r="I811" s="44"/>
      <c r="J811" s="44"/>
      <c r="K811" s="44"/>
      <c r="L811" s="44"/>
      <c r="M811" s="44"/>
      <c r="N811" s="44"/>
      <c r="O811" s="44"/>
      <c r="P811" s="44"/>
      <c r="Q811" s="44"/>
      <c r="R811" s="44"/>
      <c r="S811" s="44"/>
      <c r="T811" s="44"/>
      <c r="U811" s="44"/>
      <c r="V811" s="44"/>
    </row>
    <row r="812" spans="1:22" ht="19.5" customHeight="1" x14ac:dyDescent="0.2">
      <c r="A812" s="44"/>
      <c r="B812" s="44"/>
      <c r="C812" s="2"/>
      <c r="D812" s="22"/>
      <c r="E812" s="44"/>
      <c r="F812" s="44"/>
      <c r="G812" s="44"/>
      <c r="H812" s="44"/>
      <c r="I812" s="44"/>
      <c r="J812" s="44"/>
      <c r="K812" s="44"/>
      <c r="L812" s="44"/>
      <c r="M812" s="44"/>
      <c r="N812" s="44"/>
      <c r="O812" s="44"/>
      <c r="P812" s="44"/>
      <c r="Q812" s="44"/>
      <c r="R812" s="44"/>
      <c r="S812" s="44"/>
      <c r="T812" s="44"/>
      <c r="U812" s="44"/>
      <c r="V812" s="44"/>
    </row>
    <row r="813" spans="1:22" ht="19.5" customHeight="1" x14ac:dyDescent="0.2">
      <c r="A813" s="44"/>
      <c r="B813" s="44"/>
      <c r="C813" s="2"/>
      <c r="D813" s="22"/>
      <c r="E813" s="44"/>
      <c r="F813" s="44"/>
      <c r="G813" s="44"/>
      <c r="H813" s="44"/>
      <c r="I813" s="44"/>
      <c r="J813" s="44"/>
      <c r="K813" s="44"/>
      <c r="L813" s="44"/>
      <c r="M813" s="44"/>
      <c r="N813" s="44"/>
      <c r="O813" s="44"/>
      <c r="P813" s="44"/>
      <c r="Q813" s="44"/>
      <c r="R813" s="44"/>
      <c r="S813" s="44"/>
      <c r="T813" s="44"/>
      <c r="U813" s="44"/>
      <c r="V813" s="44"/>
    </row>
    <row r="814" spans="1:22" ht="19.5" customHeight="1" x14ac:dyDescent="0.2">
      <c r="A814" s="44"/>
      <c r="B814" s="44"/>
      <c r="C814" s="2"/>
      <c r="D814" s="22"/>
      <c r="E814" s="44"/>
      <c r="F814" s="44"/>
      <c r="G814" s="44"/>
      <c r="H814" s="44"/>
      <c r="I814" s="44"/>
      <c r="J814" s="44"/>
      <c r="K814" s="44"/>
      <c r="L814" s="44"/>
      <c r="M814" s="44"/>
      <c r="N814" s="44"/>
      <c r="O814" s="44"/>
      <c r="P814" s="44"/>
      <c r="Q814" s="44"/>
      <c r="R814" s="44"/>
      <c r="S814" s="44"/>
      <c r="T814" s="44"/>
      <c r="U814" s="44"/>
      <c r="V814" s="44"/>
    </row>
    <row r="815" spans="1:22" ht="19.5" customHeight="1" x14ac:dyDescent="0.2">
      <c r="A815" s="44"/>
      <c r="B815" s="44"/>
      <c r="C815" s="2"/>
      <c r="D815" s="22"/>
      <c r="E815" s="44"/>
      <c r="F815" s="44"/>
      <c r="G815" s="44"/>
      <c r="H815" s="44"/>
      <c r="I815" s="44"/>
      <c r="J815" s="44"/>
      <c r="K815" s="44"/>
      <c r="L815" s="44"/>
      <c r="M815" s="44"/>
      <c r="N815" s="44"/>
      <c r="O815" s="44"/>
      <c r="P815" s="44"/>
      <c r="Q815" s="44"/>
      <c r="R815" s="44"/>
      <c r="S815" s="44"/>
      <c r="T815" s="44"/>
      <c r="U815" s="44"/>
      <c r="V815" s="44"/>
    </row>
    <row r="816" spans="1:22" ht="19.5" customHeight="1" x14ac:dyDescent="0.2">
      <c r="A816" s="44"/>
      <c r="B816" s="44"/>
      <c r="C816" s="2"/>
      <c r="D816" s="22"/>
      <c r="E816" s="44"/>
      <c r="F816" s="44"/>
      <c r="G816" s="44"/>
      <c r="H816" s="44"/>
      <c r="I816" s="44"/>
      <c r="J816" s="44"/>
      <c r="K816" s="44"/>
      <c r="L816" s="44"/>
      <c r="M816" s="44"/>
      <c r="N816" s="44"/>
      <c r="O816" s="44"/>
      <c r="P816" s="44"/>
      <c r="Q816" s="44"/>
      <c r="R816" s="44"/>
      <c r="S816" s="44"/>
      <c r="T816" s="44"/>
      <c r="U816" s="44"/>
      <c r="V816" s="44"/>
    </row>
    <row r="817" spans="1:22" ht="19.5" customHeight="1" x14ac:dyDescent="0.2">
      <c r="A817" s="44"/>
      <c r="B817" s="44"/>
      <c r="C817" s="2"/>
      <c r="D817" s="22"/>
      <c r="E817" s="44"/>
      <c r="F817" s="44"/>
      <c r="G817" s="44"/>
      <c r="H817" s="44"/>
      <c r="I817" s="44"/>
      <c r="J817" s="44"/>
      <c r="K817" s="44"/>
      <c r="L817" s="44"/>
      <c r="M817" s="44"/>
      <c r="N817" s="44"/>
      <c r="O817" s="44"/>
      <c r="P817" s="44"/>
      <c r="Q817" s="44"/>
      <c r="R817" s="44"/>
      <c r="S817" s="44"/>
      <c r="T817" s="44"/>
      <c r="U817" s="44"/>
      <c r="V817" s="44"/>
    </row>
    <row r="818" spans="1:22" ht="19.5" customHeight="1" x14ac:dyDescent="0.2">
      <c r="A818" s="44"/>
      <c r="B818" s="44"/>
      <c r="C818" s="2"/>
      <c r="D818" s="22"/>
      <c r="E818" s="44"/>
      <c r="F818" s="44"/>
      <c r="G818" s="44"/>
      <c r="H818" s="44"/>
      <c r="I818" s="44"/>
      <c r="J818" s="44"/>
      <c r="K818" s="44"/>
      <c r="L818" s="44"/>
      <c r="M818" s="44"/>
      <c r="N818" s="44"/>
      <c r="O818" s="44"/>
      <c r="P818" s="44"/>
      <c r="Q818" s="44"/>
      <c r="R818" s="44"/>
      <c r="S818" s="44"/>
      <c r="T818" s="44"/>
      <c r="U818" s="44"/>
      <c r="V818" s="44"/>
    </row>
    <row r="819" spans="1:22" ht="19.5" customHeight="1" x14ac:dyDescent="0.2">
      <c r="A819" s="44"/>
      <c r="B819" s="44"/>
      <c r="C819" s="2"/>
      <c r="D819" s="22"/>
      <c r="E819" s="44"/>
      <c r="F819" s="44"/>
      <c r="G819" s="44"/>
      <c r="H819" s="44"/>
      <c r="I819" s="44"/>
      <c r="J819" s="44"/>
      <c r="K819" s="44"/>
      <c r="L819" s="44"/>
      <c r="M819" s="44"/>
      <c r="N819" s="44"/>
      <c r="O819" s="44"/>
      <c r="P819" s="44"/>
      <c r="Q819" s="44"/>
      <c r="R819" s="44"/>
      <c r="S819" s="44"/>
      <c r="T819" s="44"/>
      <c r="U819" s="44"/>
      <c r="V819" s="44"/>
    </row>
    <row r="820" spans="1:22" ht="19.5" customHeight="1" x14ac:dyDescent="0.2">
      <c r="A820" s="44"/>
      <c r="B820" s="44"/>
      <c r="C820" s="2"/>
      <c r="D820" s="22"/>
      <c r="E820" s="44"/>
      <c r="F820" s="44"/>
      <c r="G820" s="44"/>
      <c r="H820" s="44"/>
      <c r="I820" s="44"/>
      <c r="J820" s="44"/>
      <c r="K820" s="44"/>
      <c r="L820" s="44"/>
      <c r="M820" s="44"/>
      <c r="N820" s="44"/>
      <c r="O820" s="44"/>
      <c r="P820" s="44"/>
      <c r="Q820" s="44"/>
      <c r="R820" s="44"/>
      <c r="S820" s="44"/>
      <c r="T820" s="44"/>
      <c r="U820" s="44"/>
      <c r="V820" s="44"/>
    </row>
    <row r="821" spans="1:22" ht="19.5" customHeight="1" x14ac:dyDescent="0.2">
      <c r="A821" s="44"/>
      <c r="B821" s="44"/>
      <c r="C821" s="2"/>
      <c r="D821" s="22"/>
      <c r="E821" s="44"/>
      <c r="F821" s="44"/>
      <c r="G821" s="44"/>
      <c r="H821" s="44"/>
      <c r="I821" s="44"/>
      <c r="J821" s="44"/>
      <c r="K821" s="44"/>
      <c r="L821" s="44"/>
      <c r="M821" s="44"/>
      <c r="N821" s="44"/>
      <c r="O821" s="44"/>
      <c r="P821" s="44"/>
      <c r="Q821" s="44"/>
      <c r="R821" s="44"/>
      <c r="S821" s="44"/>
      <c r="T821" s="44"/>
      <c r="U821" s="44"/>
      <c r="V821" s="44"/>
    </row>
    <row r="822" spans="1:22" ht="19.5" customHeight="1" x14ac:dyDescent="0.2">
      <c r="A822" s="44"/>
      <c r="B822" s="44"/>
      <c r="C822" s="2"/>
      <c r="D822" s="22"/>
      <c r="E822" s="44"/>
      <c r="F822" s="44"/>
      <c r="G822" s="44"/>
      <c r="H822" s="44"/>
      <c r="I822" s="44"/>
      <c r="J822" s="44"/>
      <c r="K822" s="44"/>
      <c r="L822" s="44"/>
      <c r="M822" s="44"/>
      <c r="N822" s="44"/>
      <c r="O822" s="44"/>
      <c r="P822" s="44"/>
      <c r="Q822" s="44"/>
      <c r="R822" s="44"/>
      <c r="S822" s="44"/>
      <c r="T822" s="44"/>
      <c r="U822" s="44"/>
      <c r="V822" s="44"/>
    </row>
    <row r="823" spans="1:22" ht="19.5" customHeight="1" x14ac:dyDescent="0.2">
      <c r="A823" s="44"/>
      <c r="B823" s="44"/>
      <c r="C823" s="2"/>
      <c r="D823" s="22"/>
      <c r="E823" s="44"/>
      <c r="F823" s="44"/>
      <c r="G823" s="44"/>
      <c r="H823" s="44"/>
      <c r="I823" s="44"/>
      <c r="J823" s="44"/>
      <c r="K823" s="44"/>
      <c r="L823" s="44"/>
      <c r="M823" s="44"/>
      <c r="N823" s="44"/>
      <c r="O823" s="44"/>
      <c r="P823" s="44"/>
      <c r="Q823" s="44"/>
      <c r="R823" s="44"/>
      <c r="S823" s="44"/>
      <c r="T823" s="44"/>
      <c r="U823" s="44"/>
      <c r="V823" s="44"/>
    </row>
    <row r="824" spans="1:22" ht="19.5" customHeight="1" x14ac:dyDescent="0.2">
      <c r="A824" s="44"/>
      <c r="B824" s="44"/>
      <c r="C824" s="2"/>
      <c r="D824" s="22"/>
      <c r="E824" s="44"/>
      <c r="F824" s="44"/>
      <c r="G824" s="44"/>
      <c r="H824" s="44"/>
      <c r="I824" s="44"/>
      <c r="J824" s="44"/>
      <c r="K824" s="44"/>
      <c r="L824" s="44"/>
      <c r="M824" s="44"/>
      <c r="N824" s="44"/>
      <c r="O824" s="44"/>
      <c r="P824" s="44"/>
      <c r="Q824" s="44"/>
      <c r="R824" s="44"/>
      <c r="S824" s="44"/>
      <c r="T824" s="44"/>
      <c r="U824" s="44"/>
      <c r="V824" s="44"/>
    </row>
    <row r="825" spans="1:22" ht="19.5" customHeight="1" x14ac:dyDescent="0.2">
      <c r="A825" s="44"/>
      <c r="B825" s="44"/>
      <c r="C825" s="2"/>
      <c r="D825" s="22"/>
      <c r="E825" s="44"/>
      <c r="F825" s="44"/>
      <c r="G825" s="44"/>
      <c r="H825" s="44"/>
      <c r="I825" s="44"/>
      <c r="J825" s="44"/>
      <c r="K825" s="44"/>
      <c r="L825" s="44"/>
      <c r="M825" s="44"/>
      <c r="N825" s="44"/>
      <c r="O825" s="44"/>
      <c r="P825" s="44"/>
      <c r="Q825" s="44"/>
      <c r="R825" s="44"/>
      <c r="S825" s="44"/>
      <c r="T825" s="44"/>
      <c r="U825" s="44"/>
      <c r="V825" s="44"/>
    </row>
    <row r="826" spans="1:22" ht="19.5" customHeight="1" x14ac:dyDescent="0.2">
      <c r="A826" s="44"/>
      <c r="B826" s="44"/>
      <c r="C826" s="2"/>
      <c r="D826" s="22"/>
      <c r="E826" s="44"/>
      <c r="F826" s="44"/>
      <c r="G826" s="44"/>
      <c r="H826" s="44"/>
      <c r="I826" s="44"/>
      <c r="J826" s="44"/>
      <c r="K826" s="44"/>
      <c r="L826" s="44"/>
      <c r="M826" s="44"/>
      <c r="N826" s="44"/>
      <c r="O826" s="44"/>
      <c r="P826" s="44"/>
      <c r="Q826" s="44"/>
      <c r="R826" s="44"/>
      <c r="S826" s="44"/>
      <c r="T826" s="44"/>
      <c r="U826" s="44"/>
      <c r="V826" s="44"/>
    </row>
    <row r="827" spans="1:22" ht="19.5" customHeight="1" x14ac:dyDescent="0.2">
      <c r="A827" s="44"/>
      <c r="B827" s="44"/>
      <c r="C827" s="2"/>
      <c r="D827" s="22"/>
      <c r="E827" s="44"/>
      <c r="F827" s="44"/>
      <c r="G827" s="44"/>
      <c r="H827" s="44"/>
      <c r="I827" s="44"/>
      <c r="J827" s="44"/>
      <c r="K827" s="44"/>
      <c r="L827" s="44"/>
      <c r="M827" s="44"/>
      <c r="N827" s="44"/>
      <c r="O827" s="44"/>
      <c r="P827" s="44"/>
      <c r="Q827" s="44"/>
      <c r="R827" s="44"/>
      <c r="S827" s="44"/>
      <c r="T827" s="44"/>
      <c r="U827" s="44"/>
      <c r="V827" s="44"/>
    </row>
    <row r="828" spans="1:22" ht="19.5" customHeight="1" x14ac:dyDescent="0.2">
      <c r="A828" s="44"/>
      <c r="B828" s="44"/>
      <c r="C828" s="2"/>
      <c r="D828" s="22"/>
      <c r="E828" s="44"/>
      <c r="F828" s="44"/>
      <c r="G828" s="44"/>
      <c r="H828" s="44"/>
      <c r="I828" s="44"/>
      <c r="J828" s="44"/>
      <c r="K828" s="44"/>
      <c r="L828" s="44"/>
      <c r="M828" s="44"/>
      <c r="N828" s="44"/>
      <c r="O828" s="44"/>
      <c r="P828" s="44"/>
      <c r="Q828" s="44"/>
      <c r="R828" s="44"/>
      <c r="S828" s="44"/>
      <c r="T828" s="44"/>
      <c r="U828" s="44"/>
      <c r="V828" s="44"/>
    </row>
    <row r="829" spans="1:22" ht="19.5" customHeight="1" x14ac:dyDescent="0.2">
      <c r="A829" s="44"/>
      <c r="B829" s="44"/>
      <c r="C829" s="2"/>
      <c r="D829" s="22"/>
      <c r="E829" s="44"/>
      <c r="F829" s="44"/>
      <c r="G829" s="44"/>
      <c r="H829" s="44"/>
      <c r="I829" s="44"/>
      <c r="J829" s="44"/>
      <c r="K829" s="44"/>
      <c r="L829" s="44"/>
      <c r="M829" s="44"/>
      <c r="N829" s="44"/>
      <c r="O829" s="44"/>
      <c r="P829" s="44"/>
      <c r="Q829" s="44"/>
      <c r="R829" s="44"/>
      <c r="S829" s="44"/>
      <c r="T829" s="44"/>
      <c r="U829" s="44"/>
      <c r="V829" s="44"/>
    </row>
    <row r="830" spans="1:22" ht="19.5" customHeight="1" x14ac:dyDescent="0.2">
      <c r="A830" s="44"/>
      <c r="B830" s="44"/>
      <c r="C830" s="2"/>
      <c r="D830" s="22"/>
      <c r="E830" s="44"/>
      <c r="F830" s="44"/>
      <c r="G830" s="44"/>
      <c r="H830" s="44"/>
      <c r="I830" s="44"/>
      <c r="J830" s="44"/>
      <c r="K830" s="44"/>
      <c r="L830" s="44"/>
      <c r="M830" s="44"/>
      <c r="N830" s="44"/>
      <c r="O830" s="44"/>
      <c r="P830" s="44"/>
      <c r="Q830" s="44"/>
      <c r="R830" s="44"/>
      <c r="S830" s="44"/>
      <c r="T830" s="44"/>
      <c r="U830" s="44"/>
      <c r="V830" s="44"/>
    </row>
    <row r="831" spans="1:22" ht="19.5" customHeight="1" x14ac:dyDescent="0.2">
      <c r="A831" s="44"/>
      <c r="B831" s="44"/>
      <c r="C831" s="2"/>
      <c r="D831" s="22"/>
      <c r="E831" s="44"/>
      <c r="F831" s="44"/>
      <c r="G831" s="44"/>
      <c r="H831" s="44"/>
      <c r="I831" s="44"/>
      <c r="J831" s="44"/>
      <c r="K831" s="44"/>
      <c r="L831" s="44"/>
      <c r="M831" s="44"/>
      <c r="N831" s="44"/>
      <c r="O831" s="44"/>
      <c r="P831" s="44"/>
      <c r="Q831" s="44"/>
      <c r="R831" s="44"/>
      <c r="S831" s="44"/>
      <c r="T831" s="44"/>
      <c r="U831" s="44"/>
      <c r="V831" s="44"/>
    </row>
    <row r="832" spans="1:22" ht="19.5" customHeight="1" x14ac:dyDescent="0.2">
      <c r="A832" s="44"/>
      <c r="B832" s="44"/>
      <c r="C832" s="2"/>
      <c r="D832" s="22"/>
      <c r="E832" s="44"/>
      <c r="F832" s="44"/>
      <c r="G832" s="44"/>
      <c r="H832" s="44"/>
      <c r="I832" s="44"/>
      <c r="J832" s="44"/>
      <c r="K832" s="44"/>
      <c r="L832" s="44"/>
      <c r="M832" s="44"/>
      <c r="N832" s="44"/>
      <c r="O832" s="44"/>
      <c r="P832" s="44"/>
      <c r="Q832" s="44"/>
      <c r="R832" s="44"/>
      <c r="S832" s="44"/>
      <c r="T832" s="44"/>
      <c r="U832" s="44"/>
      <c r="V832" s="44"/>
    </row>
    <row r="833" spans="1:22" ht="19.5" customHeight="1" x14ac:dyDescent="0.2">
      <c r="A833" s="44"/>
      <c r="B833" s="44"/>
      <c r="C833" s="2"/>
      <c r="D833" s="22"/>
      <c r="E833" s="44"/>
      <c r="F833" s="44"/>
      <c r="G833" s="44"/>
      <c r="H833" s="44"/>
      <c r="I833" s="44"/>
      <c r="J833" s="44"/>
      <c r="K833" s="44"/>
      <c r="L833" s="44"/>
      <c r="M833" s="44"/>
      <c r="N833" s="44"/>
      <c r="O833" s="44"/>
      <c r="P833" s="44"/>
      <c r="Q833" s="44"/>
      <c r="R833" s="44"/>
      <c r="S833" s="44"/>
      <c r="T833" s="44"/>
      <c r="U833" s="44"/>
      <c r="V833" s="44"/>
    </row>
    <row r="834" spans="1:22" ht="19.5" customHeight="1" x14ac:dyDescent="0.2">
      <c r="A834" s="44"/>
      <c r="B834" s="44"/>
      <c r="C834" s="2"/>
      <c r="D834" s="22"/>
      <c r="E834" s="44"/>
      <c r="F834" s="44"/>
      <c r="G834" s="44"/>
      <c r="H834" s="44"/>
      <c r="I834" s="44"/>
      <c r="J834" s="44"/>
      <c r="K834" s="44"/>
      <c r="L834" s="44"/>
      <c r="M834" s="44"/>
      <c r="N834" s="44"/>
      <c r="O834" s="44"/>
      <c r="P834" s="44"/>
      <c r="Q834" s="44"/>
      <c r="R834" s="44"/>
      <c r="S834" s="44"/>
      <c r="T834" s="44"/>
      <c r="U834" s="44"/>
      <c r="V834" s="44"/>
    </row>
    <row r="835" spans="1:22" ht="19.5" customHeight="1" x14ac:dyDescent="0.2">
      <c r="A835" s="44"/>
      <c r="B835" s="44"/>
      <c r="C835" s="2"/>
      <c r="D835" s="22"/>
      <c r="E835" s="44"/>
      <c r="F835" s="44"/>
      <c r="G835" s="44"/>
      <c r="H835" s="44"/>
      <c r="I835" s="44"/>
      <c r="J835" s="44"/>
      <c r="K835" s="44"/>
      <c r="L835" s="44"/>
      <c r="M835" s="44"/>
      <c r="N835" s="44"/>
      <c r="O835" s="44"/>
      <c r="P835" s="44"/>
      <c r="Q835" s="44"/>
      <c r="R835" s="44"/>
      <c r="S835" s="44"/>
      <c r="T835" s="44"/>
      <c r="U835" s="44"/>
      <c r="V835" s="44"/>
    </row>
    <row r="836" spans="1:22" ht="19.5" customHeight="1" x14ac:dyDescent="0.2">
      <c r="A836" s="44"/>
      <c r="B836" s="44"/>
      <c r="C836" s="2"/>
      <c r="D836" s="22"/>
      <c r="E836" s="44"/>
      <c r="F836" s="44"/>
      <c r="G836" s="44"/>
      <c r="H836" s="44"/>
      <c r="I836" s="44"/>
      <c r="J836" s="44"/>
      <c r="K836" s="44"/>
      <c r="L836" s="44"/>
      <c r="M836" s="44"/>
      <c r="N836" s="44"/>
      <c r="O836" s="44"/>
      <c r="P836" s="44"/>
      <c r="Q836" s="44"/>
      <c r="R836" s="44"/>
      <c r="S836" s="44"/>
      <c r="T836" s="44"/>
      <c r="U836" s="44"/>
      <c r="V836" s="44"/>
    </row>
    <row r="837" spans="1:22" ht="19.5" customHeight="1" x14ac:dyDescent="0.2">
      <c r="A837" s="44"/>
      <c r="B837" s="44"/>
      <c r="C837" s="2"/>
      <c r="D837" s="22"/>
      <c r="E837" s="44"/>
      <c r="F837" s="44"/>
      <c r="G837" s="44"/>
      <c r="H837" s="44"/>
      <c r="I837" s="44"/>
      <c r="J837" s="44"/>
      <c r="K837" s="44"/>
      <c r="L837" s="44"/>
      <c r="M837" s="44"/>
      <c r="N837" s="44"/>
      <c r="O837" s="44"/>
      <c r="P837" s="44"/>
      <c r="Q837" s="44"/>
      <c r="R837" s="44"/>
      <c r="S837" s="44"/>
      <c r="T837" s="44"/>
      <c r="U837" s="44"/>
      <c r="V837" s="44"/>
    </row>
    <row r="838" spans="1:22" ht="19.5" customHeight="1" x14ac:dyDescent="0.2">
      <c r="A838" s="44"/>
      <c r="B838" s="44"/>
      <c r="C838" s="2"/>
      <c r="D838" s="22"/>
      <c r="E838" s="44"/>
      <c r="F838" s="44"/>
      <c r="G838" s="44"/>
      <c r="H838" s="44"/>
      <c r="I838" s="44"/>
      <c r="J838" s="44"/>
      <c r="K838" s="44"/>
      <c r="L838" s="44"/>
      <c r="M838" s="44"/>
      <c r="N838" s="44"/>
      <c r="O838" s="44"/>
      <c r="P838" s="44"/>
      <c r="Q838" s="44"/>
      <c r="R838" s="44"/>
      <c r="S838" s="44"/>
      <c r="T838" s="44"/>
      <c r="U838" s="44"/>
      <c r="V838" s="44"/>
    </row>
    <row r="839" spans="1:22" ht="19.5" customHeight="1" x14ac:dyDescent="0.2">
      <c r="A839" s="44"/>
      <c r="B839" s="44"/>
      <c r="C839" s="2"/>
      <c r="D839" s="22"/>
      <c r="E839" s="44"/>
      <c r="F839" s="44"/>
      <c r="G839" s="44"/>
      <c r="H839" s="44"/>
      <c r="I839" s="44"/>
      <c r="J839" s="44"/>
      <c r="K839" s="44"/>
      <c r="L839" s="44"/>
      <c r="M839" s="44"/>
      <c r="N839" s="44"/>
      <c r="O839" s="44"/>
      <c r="P839" s="44"/>
      <c r="Q839" s="44"/>
      <c r="R839" s="44"/>
      <c r="S839" s="44"/>
      <c r="T839" s="44"/>
      <c r="U839" s="44"/>
      <c r="V839" s="44"/>
    </row>
    <row r="840" spans="1:22" ht="19.5" customHeight="1" x14ac:dyDescent="0.2">
      <c r="A840" s="44"/>
      <c r="B840" s="44"/>
      <c r="C840" s="2"/>
      <c r="D840" s="22"/>
      <c r="E840" s="44"/>
      <c r="F840" s="44"/>
      <c r="G840" s="44"/>
      <c r="H840" s="44"/>
      <c r="I840" s="44"/>
      <c r="J840" s="44"/>
      <c r="K840" s="44"/>
      <c r="L840" s="44"/>
      <c r="M840" s="44"/>
      <c r="N840" s="44"/>
      <c r="O840" s="44"/>
      <c r="P840" s="44"/>
      <c r="Q840" s="44"/>
      <c r="R840" s="44"/>
      <c r="S840" s="44"/>
      <c r="T840" s="44"/>
      <c r="U840" s="44"/>
      <c r="V840" s="44"/>
    </row>
    <row r="841" spans="1:22" ht="19.5" customHeight="1" x14ac:dyDescent="0.2">
      <c r="A841" s="44"/>
      <c r="B841" s="44"/>
      <c r="C841" s="2"/>
      <c r="D841" s="22"/>
      <c r="E841" s="44"/>
      <c r="F841" s="44"/>
      <c r="G841" s="44"/>
      <c r="H841" s="44"/>
      <c r="I841" s="44"/>
      <c r="J841" s="44"/>
      <c r="K841" s="44"/>
      <c r="L841" s="44"/>
      <c r="M841" s="44"/>
      <c r="N841" s="44"/>
      <c r="O841" s="44"/>
      <c r="P841" s="44"/>
      <c r="Q841" s="44"/>
      <c r="R841" s="44"/>
      <c r="S841" s="44"/>
      <c r="T841" s="44"/>
      <c r="U841" s="44"/>
      <c r="V841" s="44"/>
    </row>
    <row r="842" spans="1:22" ht="19.5" customHeight="1" x14ac:dyDescent="0.2">
      <c r="A842" s="44"/>
      <c r="B842" s="44"/>
      <c r="C842" s="2"/>
      <c r="D842" s="22"/>
      <c r="E842" s="44"/>
      <c r="F842" s="44"/>
      <c r="G842" s="44"/>
      <c r="H842" s="44"/>
      <c r="I842" s="44"/>
      <c r="J842" s="44"/>
      <c r="K842" s="44"/>
      <c r="L842" s="44"/>
      <c r="M842" s="44"/>
      <c r="N842" s="44"/>
      <c r="O842" s="44"/>
      <c r="P842" s="44"/>
      <c r="Q842" s="44"/>
      <c r="R842" s="44"/>
      <c r="S842" s="44"/>
      <c r="T842" s="44"/>
      <c r="U842" s="44"/>
      <c r="V842" s="44"/>
    </row>
    <row r="843" spans="1:22" ht="19.5" customHeight="1" x14ac:dyDescent="0.2">
      <c r="A843" s="44"/>
      <c r="B843" s="44"/>
      <c r="C843" s="2"/>
      <c r="D843" s="22"/>
      <c r="E843" s="44"/>
      <c r="F843" s="44"/>
      <c r="G843" s="44"/>
      <c r="H843" s="44"/>
      <c r="I843" s="44"/>
      <c r="J843" s="44"/>
      <c r="K843" s="44"/>
      <c r="L843" s="44"/>
      <c r="M843" s="44"/>
      <c r="N843" s="44"/>
      <c r="O843" s="44"/>
      <c r="P843" s="44"/>
      <c r="Q843" s="44"/>
      <c r="R843" s="44"/>
      <c r="S843" s="44"/>
      <c r="T843" s="44"/>
      <c r="U843" s="44"/>
      <c r="V843" s="44"/>
    </row>
    <row r="844" spans="1:22" ht="19.5" customHeight="1" x14ac:dyDescent="0.2">
      <c r="A844" s="44"/>
      <c r="B844" s="44"/>
      <c r="C844" s="2"/>
      <c r="D844" s="22"/>
      <c r="E844" s="44"/>
      <c r="F844" s="44"/>
      <c r="G844" s="44"/>
      <c r="H844" s="44"/>
      <c r="I844" s="44"/>
      <c r="J844" s="44"/>
      <c r="K844" s="44"/>
      <c r="L844" s="44"/>
      <c r="M844" s="44"/>
      <c r="N844" s="44"/>
      <c r="O844" s="44"/>
      <c r="P844" s="44"/>
      <c r="Q844" s="44"/>
      <c r="R844" s="44"/>
      <c r="S844" s="44"/>
      <c r="T844" s="44"/>
      <c r="U844" s="44"/>
      <c r="V844" s="44"/>
    </row>
    <row r="845" spans="1:22" ht="19.5" customHeight="1" x14ac:dyDescent="0.2">
      <c r="A845" s="44"/>
      <c r="B845" s="44"/>
      <c r="C845" s="2"/>
      <c r="D845" s="22"/>
      <c r="E845" s="44"/>
      <c r="F845" s="44"/>
      <c r="G845" s="44"/>
      <c r="H845" s="44"/>
      <c r="I845" s="44"/>
      <c r="J845" s="44"/>
      <c r="K845" s="44"/>
      <c r="L845" s="44"/>
      <c r="M845" s="44"/>
      <c r="N845" s="44"/>
      <c r="O845" s="44"/>
      <c r="P845" s="44"/>
      <c r="Q845" s="44"/>
      <c r="R845" s="44"/>
      <c r="S845" s="44"/>
      <c r="T845" s="44"/>
      <c r="U845" s="44"/>
      <c r="V845" s="44"/>
    </row>
    <row r="846" spans="1:22" ht="19.5" customHeight="1" x14ac:dyDescent="0.2">
      <c r="A846" s="44"/>
      <c r="B846" s="44"/>
      <c r="C846" s="2"/>
      <c r="D846" s="22"/>
      <c r="E846" s="44"/>
      <c r="F846" s="44"/>
      <c r="G846" s="44"/>
      <c r="H846" s="44"/>
      <c r="I846" s="44"/>
      <c r="J846" s="44"/>
      <c r="K846" s="44"/>
      <c r="L846" s="44"/>
      <c r="M846" s="44"/>
      <c r="N846" s="44"/>
      <c r="O846" s="44"/>
      <c r="P846" s="44"/>
      <c r="Q846" s="44"/>
      <c r="R846" s="44"/>
      <c r="S846" s="44"/>
      <c r="T846" s="44"/>
      <c r="U846" s="44"/>
      <c r="V846" s="44"/>
    </row>
    <row r="847" spans="1:22" ht="19.5" customHeight="1" x14ac:dyDescent="0.2">
      <c r="A847" s="44"/>
      <c r="B847" s="44"/>
      <c r="C847" s="2"/>
      <c r="D847" s="22"/>
      <c r="E847" s="44"/>
      <c r="F847" s="44"/>
      <c r="G847" s="44"/>
      <c r="H847" s="44"/>
      <c r="I847" s="44"/>
      <c r="J847" s="44"/>
      <c r="K847" s="44"/>
      <c r="L847" s="44"/>
      <c r="M847" s="44"/>
      <c r="N847" s="44"/>
      <c r="O847" s="44"/>
      <c r="P847" s="44"/>
      <c r="Q847" s="44"/>
      <c r="R847" s="44"/>
      <c r="S847" s="44"/>
      <c r="T847" s="44"/>
      <c r="U847" s="44"/>
      <c r="V847" s="44"/>
    </row>
    <row r="848" spans="1:22" ht="19.5" customHeight="1" x14ac:dyDescent="0.2">
      <c r="A848" s="44"/>
      <c r="B848" s="44"/>
      <c r="C848" s="2"/>
      <c r="D848" s="22"/>
      <c r="E848" s="44"/>
      <c r="F848" s="44"/>
      <c r="G848" s="44"/>
      <c r="H848" s="44"/>
      <c r="I848" s="44"/>
      <c r="J848" s="44"/>
      <c r="K848" s="44"/>
      <c r="L848" s="44"/>
      <c r="M848" s="44"/>
      <c r="N848" s="44"/>
      <c r="O848" s="44"/>
      <c r="P848" s="44"/>
      <c r="Q848" s="44"/>
      <c r="R848" s="44"/>
      <c r="S848" s="44"/>
      <c r="T848" s="44"/>
      <c r="U848" s="44"/>
      <c r="V848" s="44"/>
    </row>
    <row r="849" spans="1:22" ht="19.5" customHeight="1" x14ac:dyDescent="0.2">
      <c r="A849" s="44"/>
      <c r="B849" s="44"/>
      <c r="C849" s="2"/>
      <c r="D849" s="22"/>
      <c r="E849" s="44"/>
      <c r="F849" s="44"/>
      <c r="G849" s="44"/>
      <c r="H849" s="44"/>
      <c r="I849" s="44"/>
      <c r="J849" s="44"/>
      <c r="K849" s="44"/>
      <c r="L849" s="44"/>
      <c r="M849" s="44"/>
      <c r="N849" s="44"/>
      <c r="O849" s="44"/>
      <c r="P849" s="44"/>
      <c r="Q849" s="44"/>
      <c r="R849" s="44"/>
      <c r="S849" s="44"/>
      <c r="T849" s="44"/>
      <c r="U849" s="44"/>
      <c r="V849" s="44"/>
    </row>
    <row r="850" spans="1:22" ht="19.5" customHeight="1" x14ac:dyDescent="0.2">
      <c r="A850" s="44"/>
      <c r="B850" s="44"/>
      <c r="C850" s="2"/>
      <c r="D850" s="22"/>
      <c r="E850" s="44"/>
      <c r="F850" s="44"/>
      <c r="G850" s="44"/>
      <c r="H850" s="44"/>
      <c r="I850" s="44"/>
      <c r="J850" s="44"/>
      <c r="K850" s="44"/>
      <c r="L850" s="44"/>
      <c r="M850" s="44"/>
      <c r="N850" s="44"/>
      <c r="O850" s="44"/>
      <c r="P850" s="44"/>
      <c r="Q850" s="44"/>
      <c r="R850" s="44"/>
      <c r="S850" s="44"/>
      <c r="T850" s="44"/>
      <c r="U850" s="44"/>
      <c r="V850" s="44"/>
    </row>
    <row r="851" spans="1:22" ht="19.5" customHeight="1" x14ac:dyDescent="0.2">
      <c r="A851" s="44"/>
      <c r="B851" s="44"/>
      <c r="C851" s="2"/>
      <c r="D851" s="22"/>
      <c r="E851" s="44"/>
      <c r="F851" s="44"/>
      <c r="G851" s="44"/>
      <c r="H851" s="44"/>
      <c r="I851" s="44"/>
      <c r="J851" s="44"/>
      <c r="K851" s="44"/>
      <c r="L851" s="44"/>
      <c r="M851" s="44"/>
      <c r="N851" s="44"/>
      <c r="O851" s="44"/>
      <c r="P851" s="44"/>
      <c r="Q851" s="44"/>
      <c r="R851" s="44"/>
      <c r="S851" s="44"/>
      <c r="T851" s="44"/>
      <c r="U851" s="44"/>
      <c r="V851" s="44"/>
    </row>
    <row r="852" spans="1:22" ht="19.5" customHeight="1" x14ac:dyDescent="0.2">
      <c r="A852" s="44"/>
      <c r="B852" s="44"/>
      <c r="C852" s="2"/>
      <c r="D852" s="22"/>
      <c r="E852" s="44"/>
      <c r="F852" s="44"/>
      <c r="G852" s="44"/>
      <c r="H852" s="44"/>
      <c r="I852" s="44"/>
      <c r="J852" s="44"/>
      <c r="K852" s="44"/>
      <c r="L852" s="44"/>
      <c r="M852" s="44"/>
      <c r="N852" s="44"/>
      <c r="O852" s="44"/>
      <c r="P852" s="44"/>
      <c r="Q852" s="44"/>
      <c r="R852" s="44"/>
      <c r="S852" s="44"/>
      <c r="T852" s="44"/>
      <c r="U852" s="44"/>
      <c r="V852" s="44"/>
    </row>
    <row r="853" spans="1:22" ht="19.5" customHeight="1" x14ac:dyDescent="0.2">
      <c r="A853" s="44"/>
      <c r="B853" s="44"/>
      <c r="C853" s="2"/>
      <c r="D853" s="22"/>
      <c r="E853" s="44"/>
      <c r="F853" s="44"/>
      <c r="G853" s="44"/>
      <c r="H853" s="44"/>
      <c r="I853" s="44"/>
      <c r="J853" s="44"/>
      <c r="K853" s="44"/>
      <c r="L853" s="44"/>
      <c r="M853" s="44"/>
      <c r="N853" s="44"/>
      <c r="O853" s="44"/>
      <c r="P853" s="44"/>
      <c r="Q853" s="44"/>
      <c r="R853" s="44"/>
      <c r="S853" s="44"/>
      <c r="T853" s="44"/>
      <c r="U853" s="44"/>
      <c r="V853" s="44"/>
    </row>
    <row r="854" spans="1:22" ht="19.5" customHeight="1" x14ac:dyDescent="0.2">
      <c r="A854" s="44"/>
      <c r="B854" s="44"/>
      <c r="C854" s="2"/>
      <c r="D854" s="22"/>
      <c r="E854" s="44"/>
      <c r="F854" s="44"/>
      <c r="G854" s="44"/>
      <c r="H854" s="44"/>
      <c r="I854" s="44"/>
      <c r="J854" s="44"/>
      <c r="K854" s="44"/>
      <c r="L854" s="44"/>
      <c r="M854" s="44"/>
      <c r="N854" s="44"/>
      <c r="O854" s="44"/>
      <c r="P854" s="44"/>
      <c r="Q854" s="44"/>
      <c r="R854" s="44"/>
      <c r="S854" s="44"/>
      <c r="T854" s="44"/>
      <c r="U854" s="44"/>
      <c r="V854" s="44"/>
    </row>
    <row r="855" spans="1:22" ht="19.5" customHeight="1" x14ac:dyDescent="0.2">
      <c r="A855" s="44"/>
      <c r="B855" s="44"/>
      <c r="C855" s="2"/>
      <c r="D855" s="22"/>
      <c r="E855" s="44"/>
      <c r="F855" s="44"/>
      <c r="G855" s="44"/>
      <c r="H855" s="44"/>
      <c r="I855" s="44"/>
      <c r="J855" s="44"/>
      <c r="K855" s="44"/>
      <c r="L855" s="44"/>
      <c r="M855" s="44"/>
      <c r="N855" s="44"/>
      <c r="O855" s="44"/>
      <c r="P855" s="44"/>
      <c r="Q855" s="44"/>
      <c r="R855" s="44"/>
      <c r="S855" s="44"/>
      <c r="T855" s="44"/>
      <c r="U855" s="44"/>
      <c r="V855" s="44"/>
    </row>
    <row r="856" spans="1:22" ht="19.5" customHeight="1" x14ac:dyDescent="0.2">
      <c r="A856" s="44"/>
      <c r="B856" s="44"/>
      <c r="C856" s="2"/>
      <c r="D856" s="22"/>
      <c r="E856" s="44"/>
      <c r="F856" s="44"/>
      <c r="G856" s="44"/>
      <c r="H856" s="44"/>
      <c r="I856" s="44"/>
      <c r="J856" s="44"/>
      <c r="K856" s="44"/>
      <c r="L856" s="44"/>
      <c r="M856" s="44"/>
      <c r="N856" s="44"/>
      <c r="O856" s="44"/>
      <c r="P856" s="44"/>
      <c r="Q856" s="44"/>
      <c r="R856" s="44"/>
      <c r="S856" s="44"/>
      <c r="T856" s="44"/>
      <c r="U856" s="44"/>
      <c r="V856" s="44"/>
    </row>
    <row r="857" spans="1:22" ht="19.5" customHeight="1" x14ac:dyDescent="0.2">
      <c r="A857" s="44"/>
      <c r="B857" s="44"/>
      <c r="C857" s="2"/>
      <c r="D857" s="22"/>
      <c r="E857" s="44"/>
      <c r="F857" s="44"/>
      <c r="G857" s="44"/>
      <c r="H857" s="44"/>
      <c r="I857" s="44"/>
      <c r="J857" s="44"/>
      <c r="K857" s="44"/>
      <c r="L857" s="44"/>
      <c r="M857" s="44"/>
      <c r="N857" s="44"/>
      <c r="O857" s="44"/>
      <c r="P857" s="44"/>
      <c r="Q857" s="44"/>
      <c r="R857" s="44"/>
      <c r="S857" s="44"/>
      <c r="T857" s="44"/>
      <c r="U857" s="44"/>
      <c r="V857" s="44"/>
    </row>
    <row r="858" spans="1:22" ht="19.5" customHeight="1" x14ac:dyDescent="0.2">
      <c r="A858" s="44"/>
      <c r="B858" s="44"/>
      <c r="C858" s="2"/>
      <c r="D858" s="22"/>
      <c r="E858" s="44"/>
      <c r="F858" s="44"/>
      <c r="G858" s="44"/>
      <c r="H858" s="44"/>
      <c r="I858" s="44"/>
      <c r="J858" s="44"/>
      <c r="K858" s="44"/>
      <c r="L858" s="44"/>
      <c r="M858" s="44"/>
      <c r="N858" s="44"/>
      <c r="O858" s="44"/>
      <c r="P858" s="44"/>
      <c r="Q858" s="44"/>
      <c r="R858" s="44"/>
      <c r="S858" s="44"/>
      <c r="T858" s="44"/>
      <c r="U858" s="44"/>
      <c r="V858" s="44"/>
    </row>
    <row r="859" spans="1:22" ht="19.5" customHeight="1" x14ac:dyDescent="0.2">
      <c r="A859" s="44"/>
      <c r="B859" s="44"/>
      <c r="C859" s="2"/>
      <c r="D859" s="22"/>
      <c r="E859" s="44"/>
      <c r="F859" s="44"/>
      <c r="G859" s="44"/>
      <c r="H859" s="44"/>
      <c r="I859" s="44"/>
      <c r="J859" s="44"/>
      <c r="K859" s="44"/>
      <c r="L859" s="44"/>
      <c r="M859" s="44"/>
      <c r="N859" s="44"/>
      <c r="O859" s="44"/>
      <c r="P859" s="44"/>
      <c r="Q859" s="44"/>
      <c r="R859" s="44"/>
      <c r="S859" s="44"/>
      <c r="T859" s="44"/>
      <c r="U859" s="44"/>
      <c r="V859" s="44"/>
    </row>
    <row r="860" spans="1:22" ht="19.5" customHeight="1" x14ac:dyDescent="0.2">
      <c r="A860" s="44"/>
      <c r="B860" s="44"/>
      <c r="C860" s="2"/>
      <c r="D860" s="22"/>
      <c r="E860" s="44"/>
      <c r="F860" s="44"/>
      <c r="G860" s="44"/>
      <c r="H860" s="44"/>
      <c r="I860" s="44"/>
      <c r="J860" s="44"/>
      <c r="K860" s="44"/>
      <c r="L860" s="44"/>
      <c r="M860" s="44"/>
      <c r="N860" s="44"/>
      <c r="O860" s="44"/>
      <c r="P860" s="44"/>
      <c r="Q860" s="44"/>
      <c r="R860" s="44"/>
      <c r="S860" s="44"/>
      <c r="T860" s="44"/>
      <c r="U860" s="44"/>
      <c r="V860" s="44"/>
    </row>
    <row r="861" spans="1:22" ht="19.5" customHeight="1" x14ac:dyDescent="0.2">
      <c r="A861" s="44"/>
      <c r="B861" s="44"/>
      <c r="C861" s="2"/>
      <c r="D861" s="22"/>
      <c r="E861" s="44"/>
      <c r="F861" s="44"/>
      <c r="G861" s="44"/>
      <c r="H861" s="44"/>
      <c r="I861" s="44"/>
      <c r="J861" s="44"/>
      <c r="K861" s="44"/>
      <c r="L861" s="44"/>
      <c r="M861" s="44"/>
      <c r="N861" s="44"/>
      <c r="O861" s="44"/>
      <c r="P861" s="44"/>
      <c r="Q861" s="44"/>
      <c r="R861" s="44"/>
      <c r="S861" s="44"/>
      <c r="T861" s="44"/>
      <c r="U861" s="44"/>
      <c r="V861" s="44"/>
    </row>
    <row r="862" spans="1:22" ht="19.5" customHeight="1" x14ac:dyDescent="0.2">
      <c r="A862" s="44"/>
      <c r="B862" s="44"/>
      <c r="C862" s="2"/>
      <c r="D862" s="22"/>
      <c r="E862" s="44"/>
      <c r="F862" s="44"/>
      <c r="G862" s="44"/>
      <c r="H862" s="44"/>
      <c r="I862" s="44"/>
      <c r="J862" s="44"/>
      <c r="K862" s="44"/>
      <c r="L862" s="44"/>
      <c r="M862" s="44"/>
      <c r="N862" s="44"/>
      <c r="O862" s="44"/>
      <c r="P862" s="44"/>
      <c r="Q862" s="44"/>
      <c r="R862" s="44"/>
      <c r="S862" s="44"/>
      <c r="T862" s="44"/>
      <c r="U862" s="44"/>
      <c r="V862" s="44"/>
    </row>
    <row r="863" spans="1:22" ht="19.5" customHeight="1" x14ac:dyDescent="0.2">
      <c r="A863" s="44"/>
      <c r="B863" s="44"/>
      <c r="C863" s="2"/>
      <c r="D863" s="22"/>
      <c r="E863" s="44"/>
      <c r="F863" s="44"/>
      <c r="G863" s="44"/>
      <c r="H863" s="44"/>
      <c r="I863" s="44"/>
      <c r="J863" s="44"/>
      <c r="K863" s="44"/>
      <c r="L863" s="44"/>
      <c r="M863" s="44"/>
      <c r="N863" s="44"/>
      <c r="O863" s="44"/>
      <c r="P863" s="44"/>
      <c r="Q863" s="44"/>
      <c r="R863" s="44"/>
      <c r="S863" s="44"/>
      <c r="T863" s="44"/>
      <c r="U863" s="44"/>
      <c r="V863" s="44"/>
    </row>
    <row r="864" spans="1:22" ht="19.5" customHeight="1" x14ac:dyDescent="0.2">
      <c r="A864" s="44"/>
      <c r="B864" s="44"/>
      <c r="C864" s="2"/>
      <c r="D864" s="22"/>
      <c r="E864" s="44"/>
      <c r="F864" s="44"/>
      <c r="G864" s="44"/>
      <c r="H864" s="44"/>
      <c r="I864" s="44"/>
      <c r="J864" s="44"/>
      <c r="K864" s="44"/>
      <c r="L864" s="44"/>
      <c r="M864" s="44"/>
      <c r="N864" s="44"/>
      <c r="O864" s="44"/>
      <c r="P864" s="44"/>
      <c r="Q864" s="44"/>
      <c r="R864" s="44"/>
      <c r="S864" s="44"/>
      <c r="T864" s="44"/>
      <c r="U864" s="44"/>
      <c r="V864" s="44"/>
    </row>
    <row r="865" spans="1:22" ht="19.5" customHeight="1" x14ac:dyDescent="0.2">
      <c r="A865" s="44"/>
      <c r="B865" s="44"/>
      <c r="C865" s="2"/>
      <c r="D865" s="22"/>
      <c r="E865" s="44"/>
      <c r="F865" s="44"/>
      <c r="G865" s="44"/>
      <c r="H865" s="44"/>
      <c r="I865" s="44"/>
      <c r="J865" s="44"/>
      <c r="K865" s="44"/>
      <c r="L865" s="44"/>
      <c r="M865" s="44"/>
      <c r="N865" s="44"/>
      <c r="O865" s="44"/>
      <c r="P865" s="44"/>
      <c r="Q865" s="44"/>
      <c r="R865" s="44"/>
      <c r="S865" s="44"/>
      <c r="T865" s="44"/>
      <c r="U865" s="44"/>
      <c r="V865" s="44"/>
    </row>
    <row r="866" spans="1:22" ht="19.5" customHeight="1" x14ac:dyDescent="0.2">
      <c r="A866" s="44"/>
      <c r="B866" s="44"/>
      <c r="C866" s="2"/>
      <c r="D866" s="22"/>
      <c r="E866" s="44"/>
      <c r="F866" s="44"/>
      <c r="G866" s="44"/>
      <c r="H866" s="44"/>
      <c r="I866" s="44"/>
      <c r="J866" s="44"/>
      <c r="K866" s="44"/>
      <c r="L866" s="44"/>
      <c r="M866" s="44"/>
      <c r="N866" s="44"/>
      <c r="O866" s="44"/>
      <c r="P866" s="44"/>
      <c r="Q866" s="44"/>
      <c r="R866" s="44"/>
      <c r="S866" s="44"/>
      <c r="T866" s="44"/>
      <c r="U866" s="44"/>
      <c r="V866" s="44"/>
    </row>
    <row r="867" spans="1:22" ht="19.5" customHeight="1" x14ac:dyDescent="0.2">
      <c r="A867" s="44"/>
      <c r="B867" s="44"/>
      <c r="C867" s="2"/>
      <c r="D867" s="22"/>
      <c r="E867" s="44"/>
      <c r="F867" s="44"/>
      <c r="G867" s="44"/>
      <c r="H867" s="44"/>
      <c r="I867" s="44"/>
      <c r="J867" s="44"/>
      <c r="K867" s="44"/>
      <c r="L867" s="44"/>
      <c r="M867" s="44"/>
      <c r="N867" s="44"/>
      <c r="O867" s="44"/>
      <c r="P867" s="44"/>
      <c r="Q867" s="44"/>
      <c r="R867" s="44"/>
      <c r="S867" s="44"/>
      <c r="T867" s="44"/>
      <c r="U867" s="44"/>
      <c r="V867" s="44"/>
    </row>
    <row r="868" spans="1:22" ht="19.5" customHeight="1" x14ac:dyDescent="0.2">
      <c r="A868" s="44"/>
      <c r="B868" s="44"/>
      <c r="C868" s="2"/>
      <c r="D868" s="22"/>
      <c r="E868" s="44"/>
      <c r="F868" s="44"/>
      <c r="G868" s="44"/>
      <c r="H868" s="44"/>
      <c r="I868" s="44"/>
      <c r="J868" s="44"/>
      <c r="K868" s="44"/>
      <c r="L868" s="44"/>
      <c r="M868" s="44"/>
      <c r="N868" s="44"/>
      <c r="O868" s="44"/>
      <c r="P868" s="44"/>
      <c r="Q868" s="44"/>
      <c r="R868" s="44"/>
      <c r="S868" s="44"/>
      <c r="T868" s="44"/>
      <c r="U868" s="44"/>
      <c r="V868" s="44"/>
    </row>
    <row r="869" spans="1:22" ht="19.5" customHeight="1" x14ac:dyDescent="0.2">
      <c r="A869" s="44"/>
      <c r="B869" s="44"/>
      <c r="C869" s="2"/>
      <c r="D869" s="22"/>
      <c r="E869" s="44"/>
      <c r="F869" s="44"/>
      <c r="G869" s="44"/>
      <c r="H869" s="44"/>
      <c r="I869" s="44"/>
      <c r="J869" s="44"/>
      <c r="K869" s="44"/>
      <c r="L869" s="44"/>
      <c r="M869" s="44"/>
      <c r="N869" s="44"/>
      <c r="O869" s="44"/>
      <c r="P869" s="44"/>
      <c r="Q869" s="44"/>
      <c r="R869" s="44"/>
      <c r="S869" s="44"/>
      <c r="T869" s="44"/>
      <c r="U869" s="44"/>
      <c r="V869" s="44"/>
    </row>
    <row r="870" spans="1:22" ht="19.5" customHeight="1" x14ac:dyDescent="0.2">
      <c r="A870" s="44"/>
      <c r="B870" s="44"/>
      <c r="C870" s="2"/>
      <c r="D870" s="22"/>
      <c r="E870" s="44"/>
      <c r="F870" s="44"/>
      <c r="G870" s="44"/>
      <c r="H870" s="44"/>
      <c r="I870" s="44"/>
      <c r="J870" s="44"/>
      <c r="K870" s="44"/>
      <c r="L870" s="44"/>
      <c r="M870" s="44"/>
      <c r="N870" s="44"/>
      <c r="O870" s="44"/>
      <c r="P870" s="44"/>
      <c r="Q870" s="44"/>
      <c r="R870" s="44"/>
      <c r="S870" s="44"/>
      <c r="T870" s="44"/>
      <c r="U870" s="44"/>
      <c r="V870" s="44"/>
    </row>
    <row r="871" spans="1:22" ht="19.5" customHeight="1" x14ac:dyDescent="0.2">
      <c r="A871" s="44"/>
      <c r="B871" s="44"/>
      <c r="C871" s="2"/>
      <c r="D871" s="22"/>
      <c r="E871" s="44"/>
      <c r="F871" s="44"/>
      <c r="G871" s="44"/>
      <c r="H871" s="44"/>
      <c r="I871" s="44"/>
      <c r="J871" s="44"/>
      <c r="K871" s="44"/>
      <c r="L871" s="44"/>
      <c r="M871" s="44"/>
      <c r="N871" s="44"/>
      <c r="O871" s="44"/>
      <c r="P871" s="44"/>
      <c r="Q871" s="44"/>
      <c r="R871" s="44"/>
      <c r="S871" s="44"/>
      <c r="T871" s="44"/>
      <c r="U871" s="44"/>
      <c r="V871" s="44"/>
    </row>
    <row r="872" spans="1:22" ht="19.5" customHeight="1" x14ac:dyDescent="0.2">
      <c r="A872" s="44"/>
      <c r="B872" s="44"/>
      <c r="C872" s="2"/>
      <c r="D872" s="22"/>
      <c r="E872" s="44"/>
      <c r="F872" s="44"/>
      <c r="G872" s="44"/>
      <c r="H872" s="44"/>
      <c r="I872" s="44"/>
      <c r="J872" s="44"/>
      <c r="K872" s="44"/>
      <c r="L872" s="44"/>
      <c r="M872" s="44"/>
      <c r="N872" s="44"/>
      <c r="O872" s="44"/>
      <c r="P872" s="44"/>
      <c r="Q872" s="44"/>
      <c r="R872" s="44"/>
      <c r="S872" s="44"/>
      <c r="T872" s="44"/>
      <c r="U872" s="44"/>
      <c r="V872" s="44"/>
    </row>
    <row r="873" spans="1:22" ht="19.5" customHeight="1" x14ac:dyDescent="0.2">
      <c r="A873" s="44"/>
      <c r="B873" s="44"/>
      <c r="C873" s="2"/>
      <c r="D873" s="22"/>
      <c r="E873" s="44"/>
      <c r="F873" s="44"/>
      <c r="G873" s="44"/>
      <c r="H873" s="44"/>
      <c r="I873" s="44"/>
      <c r="J873" s="44"/>
      <c r="K873" s="44"/>
      <c r="L873" s="44"/>
      <c r="M873" s="44"/>
      <c r="N873" s="44"/>
      <c r="O873" s="44"/>
      <c r="P873" s="44"/>
      <c r="Q873" s="44"/>
      <c r="R873" s="44"/>
      <c r="S873" s="44"/>
      <c r="T873" s="44"/>
      <c r="U873" s="44"/>
      <c r="V873" s="44"/>
    </row>
    <row r="874" spans="1:22" ht="19.5" customHeight="1" x14ac:dyDescent="0.2">
      <c r="A874" s="44"/>
      <c r="B874" s="44"/>
      <c r="C874" s="2"/>
      <c r="D874" s="22"/>
      <c r="E874" s="44"/>
      <c r="F874" s="44"/>
      <c r="G874" s="44"/>
      <c r="H874" s="44"/>
      <c r="I874" s="44"/>
      <c r="J874" s="44"/>
      <c r="K874" s="44"/>
      <c r="L874" s="44"/>
      <c r="M874" s="44"/>
      <c r="N874" s="44"/>
      <c r="O874" s="44"/>
      <c r="P874" s="44"/>
      <c r="Q874" s="44"/>
      <c r="R874" s="44"/>
      <c r="S874" s="44"/>
      <c r="T874" s="44"/>
      <c r="U874" s="44"/>
      <c r="V874" s="44"/>
    </row>
    <row r="875" spans="1:22" ht="19.5" customHeight="1" x14ac:dyDescent="0.2">
      <c r="A875" s="44"/>
      <c r="B875" s="44"/>
      <c r="C875" s="2"/>
      <c r="D875" s="22"/>
      <c r="E875" s="44"/>
      <c r="F875" s="44"/>
      <c r="G875" s="44"/>
      <c r="H875" s="44"/>
      <c r="I875" s="44"/>
      <c r="J875" s="44"/>
      <c r="K875" s="44"/>
      <c r="L875" s="44"/>
      <c r="M875" s="44"/>
      <c r="N875" s="44"/>
      <c r="O875" s="44"/>
      <c r="P875" s="44"/>
      <c r="Q875" s="44"/>
      <c r="R875" s="44"/>
      <c r="S875" s="44"/>
      <c r="T875" s="44"/>
      <c r="U875" s="44"/>
      <c r="V875" s="44"/>
    </row>
    <row r="876" spans="1:22" ht="19.5" customHeight="1" x14ac:dyDescent="0.2">
      <c r="A876" s="44"/>
      <c r="B876" s="44"/>
      <c r="C876" s="2"/>
      <c r="D876" s="22"/>
      <c r="E876" s="44"/>
      <c r="F876" s="44"/>
      <c r="G876" s="44"/>
      <c r="H876" s="44"/>
      <c r="I876" s="44"/>
      <c r="J876" s="44"/>
      <c r="K876" s="44"/>
      <c r="L876" s="44"/>
      <c r="M876" s="44"/>
      <c r="N876" s="44"/>
      <c r="O876" s="44"/>
      <c r="P876" s="44"/>
      <c r="Q876" s="44"/>
      <c r="R876" s="44"/>
      <c r="S876" s="44"/>
      <c r="T876" s="44"/>
      <c r="U876" s="44"/>
      <c r="V876" s="44"/>
    </row>
    <row r="877" spans="1:22" ht="19.5" customHeight="1" x14ac:dyDescent="0.2">
      <c r="A877" s="44"/>
      <c r="B877" s="44"/>
      <c r="C877" s="2"/>
      <c r="D877" s="22"/>
      <c r="E877" s="44"/>
      <c r="F877" s="44"/>
      <c r="G877" s="44"/>
      <c r="H877" s="44"/>
      <c r="I877" s="44"/>
      <c r="J877" s="44"/>
      <c r="K877" s="44"/>
      <c r="L877" s="44"/>
      <c r="M877" s="44"/>
      <c r="N877" s="44"/>
      <c r="O877" s="44"/>
      <c r="P877" s="44"/>
      <c r="Q877" s="44"/>
      <c r="R877" s="44"/>
      <c r="S877" s="44"/>
      <c r="T877" s="44"/>
      <c r="U877" s="44"/>
      <c r="V877" s="44"/>
    </row>
    <row r="878" spans="1:22" ht="19.5" customHeight="1" x14ac:dyDescent="0.2">
      <c r="A878" s="44"/>
      <c r="B878" s="44"/>
      <c r="C878" s="2"/>
      <c r="D878" s="22"/>
      <c r="E878" s="44"/>
      <c r="F878" s="44"/>
      <c r="G878" s="44"/>
      <c r="H878" s="44"/>
      <c r="I878" s="44"/>
      <c r="J878" s="44"/>
      <c r="K878" s="44"/>
      <c r="L878" s="44"/>
      <c r="M878" s="44"/>
      <c r="N878" s="44"/>
      <c r="O878" s="44"/>
      <c r="P878" s="44"/>
      <c r="Q878" s="44"/>
      <c r="R878" s="44"/>
      <c r="S878" s="44"/>
      <c r="T878" s="44"/>
      <c r="U878" s="44"/>
      <c r="V878" s="44"/>
    </row>
    <row r="879" spans="1:22" ht="19.5" customHeight="1" x14ac:dyDescent="0.2">
      <c r="A879" s="44"/>
      <c r="B879" s="44"/>
      <c r="C879" s="2"/>
      <c r="D879" s="22"/>
      <c r="E879" s="44"/>
      <c r="F879" s="44"/>
      <c r="G879" s="44"/>
      <c r="H879" s="44"/>
      <c r="I879" s="44"/>
      <c r="J879" s="44"/>
      <c r="K879" s="44"/>
      <c r="L879" s="44"/>
      <c r="M879" s="44"/>
      <c r="N879" s="44"/>
      <c r="O879" s="44"/>
      <c r="P879" s="44"/>
      <c r="Q879" s="44"/>
      <c r="R879" s="44"/>
      <c r="S879" s="44"/>
      <c r="T879" s="44"/>
      <c r="U879" s="44"/>
      <c r="V879" s="44"/>
    </row>
    <row r="880" spans="1:22" ht="19.5" customHeight="1" x14ac:dyDescent="0.2">
      <c r="A880" s="44"/>
      <c r="B880" s="44"/>
      <c r="C880" s="2"/>
      <c r="D880" s="22"/>
      <c r="E880" s="44"/>
      <c r="F880" s="44"/>
      <c r="G880" s="44"/>
      <c r="H880" s="44"/>
      <c r="I880" s="44"/>
      <c r="J880" s="44"/>
      <c r="K880" s="44"/>
      <c r="L880" s="44"/>
      <c r="M880" s="44"/>
      <c r="N880" s="44"/>
      <c r="O880" s="44"/>
      <c r="P880" s="44"/>
      <c r="Q880" s="44"/>
      <c r="R880" s="44"/>
      <c r="S880" s="44"/>
      <c r="T880" s="44"/>
      <c r="U880" s="44"/>
      <c r="V880" s="44"/>
    </row>
    <row r="881" spans="1:22" ht="19.5" customHeight="1" x14ac:dyDescent="0.2">
      <c r="A881" s="44"/>
      <c r="B881" s="44"/>
      <c r="C881" s="2"/>
      <c r="D881" s="22"/>
      <c r="E881" s="44"/>
      <c r="F881" s="44"/>
      <c r="G881" s="44"/>
      <c r="H881" s="44"/>
      <c r="I881" s="44"/>
      <c r="J881" s="44"/>
      <c r="K881" s="44"/>
      <c r="L881" s="44"/>
      <c r="M881" s="44"/>
      <c r="N881" s="44"/>
      <c r="O881" s="44"/>
      <c r="P881" s="44"/>
      <c r="Q881" s="44"/>
      <c r="R881" s="44"/>
      <c r="S881" s="44"/>
      <c r="T881" s="44"/>
      <c r="U881" s="44"/>
      <c r="V881" s="44"/>
    </row>
    <row r="882" spans="1:22" ht="19.5" customHeight="1" x14ac:dyDescent="0.2">
      <c r="A882" s="44"/>
      <c r="B882" s="44"/>
      <c r="C882" s="2"/>
      <c r="D882" s="22"/>
      <c r="E882" s="44"/>
      <c r="F882" s="44"/>
      <c r="G882" s="44"/>
      <c r="H882" s="44"/>
      <c r="I882" s="44"/>
      <c r="J882" s="44"/>
      <c r="K882" s="44"/>
      <c r="L882" s="44"/>
      <c r="M882" s="44"/>
      <c r="N882" s="44"/>
      <c r="O882" s="44"/>
      <c r="P882" s="44"/>
      <c r="Q882" s="44"/>
      <c r="R882" s="44"/>
      <c r="S882" s="44"/>
      <c r="T882" s="44"/>
      <c r="U882" s="44"/>
      <c r="V882" s="44"/>
    </row>
    <row r="883" spans="1:22" ht="19.5" customHeight="1" x14ac:dyDescent="0.2">
      <c r="A883" s="44"/>
      <c r="B883" s="44"/>
      <c r="C883" s="2"/>
      <c r="D883" s="22"/>
      <c r="E883" s="44"/>
      <c r="F883" s="44"/>
      <c r="G883" s="44"/>
      <c r="H883" s="44"/>
      <c r="I883" s="44"/>
      <c r="J883" s="44"/>
      <c r="K883" s="44"/>
      <c r="L883" s="44"/>
      <c r="M883" s="44"/>
      <c r="N883" s="44"/>
      <c r="O883" s="44"/>
      <c r="P883" s="44"/>
      <c r="Q883" s="44"/>
      <c r="R883" s="44"/>
      <c r="S883" s="44"/>
      <c r="T883" s="44"/>
      <c r="U883" s="44"/>
      <c r="V883" s="44"/>
    </row>
    <row r="884" spans="1:22" ht="19.5" customHeight="1" x14ac:dyDescent="0.2">
      <c r="A884" s="44"/>
      <c r="B884" s="44"/>
      <c r="C884" s="2"/>
      <c r="D884" s="22"/>
      <c r="E884" s="44"/>
      <c r="F884" s="44"/>
      <c r="G884" s="44"/>
      <c r="H884" s="44"/>
      <c r="I884" s="44"/>
      <c r="J884" s="44"/>
      <c r="K884" s="44"/>
      <c r="L884" s="44"/>
      <c r="M884" s="44"/>
      <c r="N884" s="44"/>
      <c r="O884" s="44"/>
      <c r="P884" s="44"/>
      <c r="Q884" s="44"/>
      <c r="R884" s="44"/>
      <c r="S884" s="44"/>
      <c r="T884" s="44"/>
      <c r="U884" s="44"/>
      <c r="V884" s="44"/>
    </row>
    <row r="885" spans="1:22" ht="19.5" customHeight="1" x14ac:dyDescent="0.2">
      <c r="A885" s="44"/>
      <c r="B885" s="44"/>
      <c r="C885" s="2"/>
      <c r="D885" s="22"/>
      <c r="E885" s="44"/>
      <c r="F885" s="44"/>
      <c r="G885" s="44"/>
      <c r="H885" s="44"/>
      <c r="I885" s="44"/>
      <c r="J885" s="44"/>
      <c r="K885" s="44"/>
      <c r="L885" s="44"/>
      <c r="M885" s="44"/>
      <c r="N885" s="44"/>
      <c r="O885" s="44"/>
      <c r="P885" s="44"/>
      <c r="Q885" s="44"/>
      <c r="R885" s="44"/>
      <c r="S885" s="44"/>
      <c r="T885" s="44"/>
      <c r="U885" s="44"/>
      <c r="V885" s="44"/>
    </row>
    <row r="886" spans="1:22" ht="19.5" customHeight="1" x14ac:dyDescent="0.2">
      <c r="A886" s="44"/>
      <c r="B886" s="44"/>
      <c r="C886" s="2"/>
      <c r="D886" s="22"/>
      <c r="E886" s="44"/>
      <c r="F886" s="44"/>
      <c r="G886" s="44"/>
      <c r="H886" s="44"/>
      <c r="I886" s="44"/>
      <c r="J886" s="44"/>
      <c r="K886" s="44"/>
      <c r="L886" s="44"/>
      <c r="M886" s="44"/>
      <c r="N886" s="44"/>
      <c r="O886" s="44"/>
      <c r="P886" s="44"/>
      <c r="Q886" s="44"/>
      <c r="R886" s="44"/>
      <c r="S886" s="44"/>
      <c r="T886" s="44"/>
      <c r="U886" s="44"/>
      <c r="V886" s="44"/>
    </row>
    <row r="887" spans="1:22" ht="19.5" customHeight="1" x14ac:dyDescent="0.2">
      <c r="A887" s="44"/>
      <c r="B887" s="44"/>
      <c r="C887" s="2"/>
      <c r="D887" s="22"/>
      <c r="E887" s="44"/>
      <c r="F887" s="44"/>
      <c r="G887" s="44"/>
      <c r="H887" s="44"/>
      <c r="I887" s="44"/>
      <c r="J887" s="44"/>
      <c r="K887" s="44"/>
      <c r="L887" s="44"/>
      <c r="M887" s="44"/>
      <c r="N887" s="44"/>
      <c r="O887" s="44"/>
      <c r="P887" s="44"/>
      <c r="Q887" s="44"/>
      <c r="R887" s="44"/>
      <c r="S887" s="44"/>
      <c r="T887" s="44"/>
      <c r="U887" s="44"/>
      <c r="V887" s="44"/>
    </row>
    <row r="888" spans="1:22" ht="19.5" customHeight="1" x14ac:dyDescent="0.2">
      <c r="A888" s="44"/>
      <c r="B888" s="44"/>
      <c r="C888" s="2"/>
      <c r="D888" s="22"/>
      <c r="E888" s="44"/>
      <c r="F888" s="44"/>
      <c r="G888" s="44"/>
      <c r="H888" s="44"/>
      <c r="I888" s="44"/>
      <c r="J888" s="44"/>
      <c r="K888" s="44"/>
      <c r="L888" s="44"/>
      <c r="M888" s="44"/>
      <c r="N888" s="44"/>
      <c r="O888" s="44"/>
      <c r="P888" s="44"/>
      <c r="Q888" s="44"/>
      <c r="R888" s="44"/>
      <c r="S888" s="44"/>
      <c r="T888" s="44"/>
      <c r="U888" s="44"/>
      <c r="V888" s="44"/>
    </row>
    <row r="889" spans="1:22" ht="19.5" customHeight="1" x14ac:dyDescent="0.2">
      <c r="A889" s="44"/>
      <c r="B889" s="44"/>
      <c r="C889" s="2"/>
      <c r="D889" s="22"/>
      <c r="E889" s="44"/>
      <c r="F889" s="44"/>
      <c r="G889" s="44"/>
      <c r="H889" s="44"/>
      <c r="I889" s="44"/>
      <c r="J889" s="44"/>
      <c r="K889" s="44"/>
      <c r="L889" s="44"/>
      <c r="M889" s="44"/>
      <c r="N889" s="44"/>
      <c r="O889" s="44"/>
      <c r="P889" s="44"/>
      <c r="Q889" s="44"/>
      <c r="R889" s="44"/>
      <c r="S889" s="44"/>
      <c r="T889" s="44"/>
      <c r="U889" s="44"/>
      <c r="V889" s="44"/>
    </row>
    <row r="890" spans="1:22" ht="19.5" customHeight="1" x14ac:dyDescent="0.2">
      <c r="A890" s="44"/>
      <c r="B890" s="44"/>
      <c r="C890" s="2"/>
      <c r="D890" s="22"/>
      <c r="E890" s="44"/>
      <c r="F890" s="44"/>
      <c r="G890" s="44"/>
      <c r="H890" s="44"/>
      <c r="I890" s="44"/>
      <c r="J890" s="44"/>
      <c r="K890" s="44"/>
      <c r="L890" s="44"/>
      <c r="M890" s="44"/>
      <c r="N890" s="44"/>
      <c r="O890" s="44"/>
      <c r="P890" s="44"/>
      <c r="Q890" s="44"/>
      <c r="R890" s="44"/>
      <c r="S890" s="44"/>
      <c r="T890" s="44"/>
      <c r="U890" s="44"/>
      <c r="V890" s="44"/>
    </row>
    <row r="891" spans="1:22" ht="19.5" customHeight="1" x14ac:dyDescent="0.2">
      <c r="A891" s="44"/>
      <c r="B891" s="44"/>
      <c r="C891" s="2"/>
      <c r="D891" s="22"/>
      <c r="E891" s="44"/>
      <c r="F891" s="44"/>
      <c r="G891" s="44"/>
      <c r="H891" s="44"/>
      <c r="I891" s="44"/>
      <c r="J891" s="44"/>
      <c r="K891" s="44"/>
      <c r="L891" s="44"/>
      <c r="M891" s="44"/>
      <c r="N891" s="44"/>
      <c r="O891" s="44"/>
      <c r="P891" s="44"/>
      <c r="Q891" s="44"/>
      <c r="R891" s="44"/>
      <c r="S891" s="44"/>
      <c r="T891" s="44"/>
      <c r="U891" s="44"/>
      <c r="V891" s="44"/>
    </row>
    <row r="892" spans="1:22" ht="19.5" customHeight="1" x14ac:dyDescent="0.2">
      <c r="A892" s="44"/>
      <c r="B892" s="44"/>
      <c r="C892" s="2"/>
      <c r="D892" s="22"/>
      <c r="E892" s="44"/>
      <c r="F892" s="44"/>
      <c r="G892" s="44"/>
      <c r="H892" s="44"/>
      <c r="I892" s="44"/>
      <c r="J892" s="44"/>
      <c r="K892" s="44"/>
      <c r="L892" s="44"/>
      <c r="M892" s="44"/>
      <c r="N892" s="44"/>
      <c r="O892" s="44"/>
      <c r="P892" s="44"/>
      <c r="Q892" s="44"/>
      <c r="R892" s="44"/>
      <c r="S892" s="44"/>
      <c r="T892" s="44"/>
      <c r="U892" s="44"/>
      <c r="V892" s="44"/>
    </row>
    <row r="893" spans="1:22" ht="19.5" customHeight="1" x14ac:dyDescent="0.2">
      <c r="A893" s="44"/>
      <c r="B893" s="44"/>
      <c r="C893" s="2"/>
      <c r="D893" s="22"/>
      <c r="E893" s="44"/>
      <c r="F893" s="44"/>
      <c r="G893" s="44"/>
      <c r="H893" s="44"/>
      <c r="I893" s="44"/>
      <c r="J893" s="44"/>
      <c r="K893" s="44"/>
      <c r="L893" s="44"/>
      <c r="M893" s="44"/>
      <c r="N893" s="44"/>
      <c r="O893" s="44"/>
      <c r="P893" s="44"/>
      <c r="Q893" s="44"/>
      <c r="R893" s="44"/>
      <c r="S893" s="44"/>
      <c r="T893" s="44"/>
      <c r="U893" s="44"/>
      <c r="V893" s="44"/>
    </row>
    <row r="894" spans="1:22" ht="19.5" customHeight="1" x14ac:dyDescent="0.2">
      <c r="A894" s="44"/>
      <c r="B894" s="44"/>
      <c r="C894" s="2"/>
      <c r="D894" s="22"/>
      <c r="E894" s="44"/>
      <c r="F894" s="44"/>
      <c r="G894" s="44"/>
      <c r="H894" s="44"/>
      <c r="I894" s="44"/>
      <c r="J894" s="44"/>
      <c r="K894" s="44"/>
      <c r="L894" s="44"/>
      <c r="M894" s="44"/>
      <c r="N894" s="44"/>
      <c r="O894" s="44"/>
      <c r="P894" s="44"/>
      <c r="Q894" s="44"/>
      <c r="R894" s="44"/>
      <c r="S894" s="44"/>
      <c r="T894" s="44"/>
      <c r="U894" s="44"/>
      <c r="V894" s="44"/>
    </row>
    <row r="895" spans="1:22" ht="19.5" customHeight="1" x14ac:dyDescent="0.2">
      <c r="A895" s="44"/>
      <c r="B895" s="44"/>
      <c r="C895" s="2"/>
      <c r="D895" s="22"/>
      <c r="E895" s="44"/>
      <c r="F895" s="44"/>
      <c r="G895" s="44"/>
      <c r="H895" s="44"/>
      <c r="I895" s="44"/>
      <c r="J895" s="44"/>
      <c r="K895" s="44"/>
      <c r="L895" s="44"/>
      <c r="M895" s="44"/>
      <c r="N895" s="44"/>
      <c r="O895" s="44"/>
      <c r="P895" s="44"/>
      <c r="Q895" s="44"/>
      <c r="R895" s="44"/>
      <c r="S895" s="44"/>
      <c r="T895" s="44"/>
      <c r="U895" s="44"/>
      <c r="V895" s="44"/>
    </row>
    <row r="896" spans="1:22" ht="19.5" customHeight="1" x14ac:dyDescent="0.2">
      <c r="A896" s="44"/>
      <c r="B896" s="44"/>
      <c r="C896" s="2"/>
      <c r="D896" s="22"/>
      <c r="E896" s="44"/>
      <c r="F896" s="44"/>
      <c r="G896" s="44"/>
      <c r="H896" s="44"/>
      <c r="I896" s="44"/>
      <c r="J896" s="44"/>
      <c r="K896" s="44"/>
      <c r="L896" s="44"/>
      <c r="M896" s="44"/>
      <c r="N896" s="44"/>
      <c r="O896" s="44"/>
      <c r="P896" s="44"/>
      <c r="Q896" s="44"/>
      <c r="R896" s="44"/>
      <c r="S896" s="44"/>
      <c r="T896" s="44"/>
      <c r="U896" s="44"/>
      <c r="V896" s="44"/>
    </row>
    <row r="897" spans="1:22" ht="19.5" customHeight="1" x14ac:dyDescent="0.2">
      <c r="A897" s="44"/>
      <c r="B897" s="44"/>
      <c r="C897" s="2"/>
      <c r="D897" s="22"/>
      <c r="E897" s="44"/>
      <c r="F897" s="44"/>
      <c r="G897" s="44"/>
      <c r="H897" s="44"/>
      <c r="I897" s="44"/>
      <c r="J897" s="44"/>
      <c r="K897" s="44"/>
      <c r="L897" s="44"/>
      <c r="M897" s="44"/>
      <c r="N897" s="44"/>
      <c r="O897" s="44"/>
      <c r="P897" s="44"/>
      <c r="Q897" s="44"/>
      <c r="R897" s="44"/>
      <c r="S897" s="44"/>
      <c r="T897" s="44"/>
      <c r="U897" s="44"/>
      <c r="V897" s="44"/>
    </row>
    <row r="898" spans="1:22" ht="19.5" customHeight="1" x14ac:dyDescent="0.2">
      <c r="A898" s="44"/>
      <c r="B898" s="44"/>
      <c r="C898" s="2"/>
      <c r="D898" s="22"/>
      <c r="E898" s="44"/>
      <c r="F898" s="44"/>
      <c r="G898" s="44"/>
      <c r="H898" s="44"/>
      <c r="I898" s="44"/>
      <c r="J898" s="44"/>
      <c r="K898" s="44"/>
      <c r="L898" s="44"/>
      <c r="M898" s="44"/>
      <c r="N898" s="44"/>
      <c r="O898" s="44"/>
      <c r="P898" s="44"/>
      <c r="Q898" s="44"/>
      <c r="R898" s="44"/>
      <c r="S898" s="44"/>
      <c r="T898" s="44"/>
      <c r="U898" s="44"/>
      <c r="V898" s="44"/>
    </row>
    <row r="899" spans="1:22" ht="19.5" customHeight="1" x14ac:dyDescent="0.2">
      <c r="A899" s="44"/>
      <c r="B899" s="44"/>
      <c r="C899" s="2"/>
      <c r="D899" s="22"/>
      <c r="E899" s="44"/>
      <c r="F899" s="44"/>
      <c r="G899" s="44"/>
      <c r="H899" s="44"/>
      <c r="I899" s="44"/>
      <c r="J899" s="44"/>
      <c r="K899" s="44"/>
      <c r="L899" s="44"/>
      <c r="M899" s="44"/>
      <c r="N899" s="44"/>
      <c r="O899" s="44"/>
      <c r="P899" s="44"/>
      <c r="Q899" s="44"/>
      <c r="R899" s="44"/>
      <c r="S899" s="44"/>
      <c r="T899" s="44"/>
      <c r="U899" s="44"/>
      <c r="V899" s="44"/>
    </row>
    <row r="900" spans="1:22" ht="19.5" customHeight="1" x14ac:dyDescent="0.2">
      <c r="A900" s="44"/>
      <c r="B900" s="44"/>
      <c r="C900" s="2"/>
      <c r="D900" s="22"/>
      <c r="E900" s="44"/>
      <c r="F900" s="44"/>
      <c r="G900" s="44"/>
      <c r="H900" s="44"/>
      <c r="I900" s="44"/>
      <c r="J900" s="44"/>
      <c r="K900" s="44"/>
      <c r="L900" s="44"/>
      <c r="M900" s="44"/>
      <c r="N900" s="44"/>
      <c r="O900" s="44"/>
      <c r="P900" s="44"/>
      <c r="Q900" s="44"/>
      <c r="R900" s="44"/>
      <c r="S900" s="44"/>
      <c r="T900" s="44"/>
      <c r="U900" s="44"/>
      <c r="V900" s="44"/>
    </row>
    <row r="901" spans="1:22" ht="19.5" customHeight="1" x14ac:dyDescent="0.2">
      <c r="A901" s="44"/>
      <c r="B901" s="44"/>
      <c r="C901" s="2"/>
      <c r="D901" s="22"/>
      <c r="E901" s="44"/>
      <c r="F901" s="44"/>
      <c r="G901" s="44"/>
      <c r="H901" s="44"/>
      <c r="I901" s="44"/>
      <c r="J901" s="44"/>
      <c r="K901" s="44"/>
      <c r="L901" s="44"/>
      <c r="M901" s="44"/>
      <c r="N901" s="44"/>
      <c r="O901" s="44"/>
      <c r="P901" s="44"/>
      <c r="Q901" s="44"/>
      <c r="R901" s="44"/>
      <c r="S901" s="44"/>
      <c r="T901" s="44"/>
      <c r="U901" s="44"/>
      <c r="V901" s="44"/>
    </row>
    <row r="902" spans="1:22" ht="19.5" customHeight="1" x14ac:dyDescent="0.2">
      <c r="A902" s="44"/>
      <c r="B902" s="44"/>
      <c r="C902" s="2"/>
      <c r="D902" s="22"/>
      <c r="E902" s="44"/>
      <c r="F902" s="44"/>
      <c r="G902" s="44"/>
      <c r="H902" s="44"/>
      <c r="I902" s="44"/>
      <c r="J902" s="44"/>
      <c r="K902" s="44"/>
      <c r="L902" s="44"/>
      <c r="M902" s="44"/>
      <c r="N902" s="44"/>
      <c r="O902" s="44"/>
      <c r="P902" s="44"/>
      <c r="Q902" s="44"/>
      <c r="R902" s="44"/>
      <c r="S902" s="44"/>
      <c r="T902" s="44"/>
      <c r="U902" s="44"/>
      <c r="V902" s="44"/>
    </row>
    <row r="903" spans="1:22" ht="19.5" customHeight="1" x14ac:dyDescent="0.2">
      <c r="A903" s="44"/>
      <c r="B903" s="44"/>
      <c r="C903" s="2"/>
      <c r="D903" s="22"/>
      <c r="E903" s="44"/>
      <c r="F903" s="44"/>
      <c r="G903" s="44"/>
      <c r="H903" s="44"/>
      <c r="I903" s="44"/>
      <c r="J903" s="44"/>
      <c r="K903" s="44"/>
      <c r="L903" s="44"/>
      <c r="M903" s="44"/>
      <c r="N903" s="44"/>
      <c r="O903" s="44"/>
      <c r="P903" s="44"/>
      <c r="Q903" s="44"/>
      <c r="R903" s="44"/>
      <c r="S903" s="44"/>
      <c r="T903" s="44"/>
      <c r="U903" s="44"/>
      <c r="V903" s="44"/>
    </row>
    <row r="904" spans="1:22" ht="19.5" customHeight="1" x14ac:dyDescent="0.2">
      <c r="A904" s="44"/>
      <c r="B904" s="44"/>
      <c r="C904" s="2"/>
      <c r="D904" s="22"/>
      <c r="E904" s="44"/>
      <c r="F904" s="44"/>
      <c r="G904" s="44"/>
      <c r="H904" s="44"/>
      <c r="I904" s="44"/>
      <c r="J904" s="44"/>
      <c r="K904" s="44"/>
      <c r="L904" s="44"/>
      <c r="M904" s="44"/>
      <c r="N904" s="44"/>
      <c r="O904" s="44"/>
      <c r="P904" s="44"/>
      <c r="Q904" s="44"/>
      <c r="R904" s="44"/>
      <c r="S904" s="44"/>
      <c r="T904" s="44"/>
      <c r="U904" s="44"/>
      <c r="V904" s="44"/>
    </row>
    <row r="905" spans="1:22" ht="19.5" customHeight="1" x14ac:dyDescent="0.2">
      <c r="A905" s="44"/>
      <c r="B905" s="44"/>
      <c r="C905" s="2"/>
      <c r="D905" s="22"/>
      <c r="E905" s="44"/>
      <c r="F905" s="44"/>
      <c r="G905" s="44"/>
      <c r="H905" s="44"/>
      <c r="I905" s="44"/>
      <c r="J905" s="44"/>
      <c r="K905" s="44"/>
      <c r="L905" s="44"/>
      <c r="M905" s="44"/>
      <c r="N905" s="44"/>
      <c r="O905" s="44"/>
      <c r="P905" s="44"/>
      <c r="Q905" s="44"/>
      <c r="R905" s="44"/>
      <c r="S905" s="44"/>
      <c r="T905" s="44"/>
      <c r="U905" s="44"/>
      <c r="V905" s="44"/>
    </row>
    <row r="906" spans="1:22" ht="19.5" customHeight="1" x14ac:dyDescent="0.2">
      <c r="A906" s="44"/>
      <c r="B906" s="44"/>
      <c r="C906" s="2"/>
      <c r="D906" s="22"/>
      <c r="E906" s="44"/>
      <c r="F906" s="44"/>
      <c r="G906" s="44"/>
      <c r="H906" s="44"/>
      <c r="I906" s="44"/>
      <c r="J906" s="44"/>
      <c r="K906" s="44"/>
      <c r="L906" s="44"/>
      <c r="M906" s="44"/>
      <c r="N906" s="44"/>
      <c r="O906" s="44"/>
      <c r="P906" s="44"/>
      <c r="Q906" s="44"/>
      <c r="R906" s="44"/>
      <c r="S906" s="44"/>
      <c r="T906" s="44"/>
      <c r="U906" s="44"/>
      <c r="V906" s="44"/>
    </row>
    <row r="907" spans="1:22" ht="19.5" customHeight="1" x14ac:dyDescent="0.2">
      <c r="A907" s="44"/>
      <c r="B907" s="44"/>
      <c r="C907" s="2"/>
      <c r="D907" s="22"/>
      <c r="E907" s="44"/>
      <c r="F907" s="44"/>
      <c r="G907" s="44"/>
      <c r="H907" s="44"/>
      <c r="I907" s="44"/>
      <c r="J907" s="44"/>
      <c r="K907" s="44"/>
      <c r="L907" s="44"/>
      <c r="M907" s="44"/>
      <c r="N907" s="44"/>
      <c r="O907" s="44"/>
      <c r="P907" s="44"/>
      <c r="Q907" s="44"/>
      <c r="R907" s="44"/>
      <c r="S907" s="44"/>
      <c r="T907" s="44"/>
      <c r="U907" s="44"/>
      <c r="V907" s="44"/>
    </row>
    <row r="908" spans="1:22" ht="19.5" customHeight="1" x14ac:dyDescent="0.2">
      <c r="A908" s="44"/>
      <c r="B908" s="44"/>
      <c r="C908" s="2"/>
      <c r="D908" s="22"/>
      <c r="E908" s="44"/>
      <c r="F908" s="44"/>
      <c r="G908" s="44"/>
      <c r="H908" s="44"/>
      <c r="I908" s="44"/>
      <c r="J908" s="44"/>
      <c r="K908" s="44"/>
      <c r="L908" s="44"/>
      <c r="M908" s="44"/>
      <c r="N908" s="44"/>
      <c r="O908" s="44"/>
      <c r="P908" s="44"/>
      <c r="Q908" s="44"/>
      <c r="R908" s="44"/>
      <c r="S908" s="44"/>
      <c r="T908" s="44"/>
      <c r="U908" s="44"/>
      <c r="V908" s="44"/>
    </row>
    <row r="909" spans="1:22" ht="19.5" customHeight="1" x14ac:dyDescent="0.2">
      <c r="A909" s="44"/>
      <c r="B909" s="44"/>
      <c r="C909" s="2"/>
      <c r="D909" s="22"/>
      <c r="E909" s="44"/>
      <c r="F909" s="44"/>
      <c r="G909" s="44"/>
      <c r="H909" s="44"/>
      <c r="I909" s="44"/>
      <c r="J909" s="44"/>
      <c r="K909" s="44"/>
      <c r="L909" s="44"/>
      <c r="M909" s="44"/>
      <c r="N909" s="44"/>
      <c r="O909" s="44"/>
      <c r="P909" s="44"/>
      <c r="Q909" s="44"/>
      <c r="R909" s="44"/>
      <c r="S909" s="44"/>
      <c r="T909" s="44"/>
      <c r="U909" s="44"/>
      <c r="V909" s="44"/>
    </row>
    <row r="910" spans="1:22" ht="19.5" customHeight="1" x14ac:dyDescent="0.2">
      <c r="A910" s="44"/>
      <c r="B910" s="44"/>
      <c r="C910" s="2"/>
      <c r="D910" s="22"/>
      <c r="E910" s="44"/>
      <c r="F910" s="44"/>
      <c r="G910" s="44"/>
      <c r="H910" s="44"/>
      <c r="I910" s="44"/>
      <c r="J910" s="44"/>
      <c r="K910" s="44"/>
      <c r="L910" s="44"/>
      <c r="M910" s="44"/>
      <c r="N910" s="44"/>
      <c r="O910" s="44"/>
      <c r="P910" s="44"/>
      <c r="Q910" s="44"/>
      <c r="R910" s="44"/>
      <c r="S910" s="44"/>
      <c r="T910" s="44"/>
      <c r="U910" s="44"/>
      <c r="V910" s="44"/>
    </row>
    <row r="911" spans="1:22" ht="19.5" customHeight="1" x14ac:dyDescent="0.2">
      <c r="A911" s="44"/>
      <c r="B911" s="44"/>
      <c r="C911" s="2"/>
      <c r="D911" s="22"/>
      <c r="E911" s="44"/>
      <c r="F911" s="44"/>
      <c r="G911" s="44"/>
      <c r="H911" s="44"/>
      <c r="I911" s="44"/>
      <c r="J911" s="44"/>
      <c r="K911" s="44"/>
      <c r="L911" s="44"/>
      <c r="M911" s="44"/>
      <c r="N911" s="44"/>
      <c r="O911" s="44"/>
      <c r="P911" s="44"/>
      <c r="Q911" s="44"/>
      <c r="R911" s="44"/>
      <c r="S911" s="44"/>
      <c r="T911" s="44"/>
      <c r="U911" s="44"/>
      <c r="V911" s="44"/>
    </row>
    <row r="912" spans="1:22" ht="19.5" customHeight="1" x14ac:dyDescent="0.2">
      <c r="A912" s="44"/>
      <c r="B912" s="44"/>
      <c r="C912" s="2"/>
      <c r="D912" s="22"/>
      <c r="E912" s="44"/>
      <c r="F912" s="44"/>
      <c r="G912" s="44"/>
      <c r="H912" s="44"/>
      <c r="I912" s="44"/>
      <c r="J912" s="44"/>
      <c r="K912" s="44"/>
      <c r="L912" s="44"/>
      <c r="M912" s="44"/>
      <c r="N912" s="44"/>
      <c r="O912" s="44"/>
      <c r="P912" s="44"/>
      <c r="Q912" s="44"/>
      <c r="R912" s="44"/>
      <c r="S912" s="44"/>
      <c r="T912" s="44"/>
      <c r="U912" s="44"/>
      <c r="V912" s="44"/>
    </row>
    <row r="913" spans="1:22" ht="19.5" customHeight="1" x14ac:dyDescent="0.2">
      <c r="A913" s="44"/>
      <c r="B913" s="44"/>
      <c r="C913" s="2"/>
      <c r="D913" s="22"/>
      <c r="E913" s="44"/>
      <c r="F913" s="44"/>
      <c r="G913" s="44"/>
      <c r="H913" s="44"/>
      <c r="I913" s="44"/>
      <c r="J913" s="44"/>
      <c r="K913" s="44"/>
      <c r="L913" s="44"/>
      <c r="M913" s="44"/>
      <c r="N913" s="44"/>
      <c r="O913" s="44"/>
      <c r="P913" s="44"/>
      <c r="Q913" s="44"/>
      <c r="R913" s="44"/>
      <c r="S913" s="44"/>
      <c r="T913" s="44"/>
      <c r="U913" s="44"/>
      <c r="V913" s="44"/>
    </row>
    <row r="914" spans="1:22" ht="19.5" customHeight="1" x14ac:dyDescent="0.2">
      <c r="A914" s="44"/>
      <c r="B914" s="44"/>
      <c r="C914" s="2"/>
      <c r="D914" s="22"/>
      <c r="E914" s="44"/>
      <c r="F914" s="44"/>
      <c r="G914" s="44"/>
      <c r="H914" s="44"/>
      <c r="I914" s="44"/>
      <c r="J914" s="44"/>
      <c r="K914" s="44"/>
      <c r="L914" s="44"/>
      <c r="M914" s="44"/>
      <c r="N914" s="44"/>
      <c r="O914" s="44"/>
      <c r="P914" s="44"/>
      <c r="Q914" s="44"/>
      <c r="R914" s="44"/>
      <c r="S914" s="44"/>
      <c r="T914" s="44"/>
      <c r="U914" s="44"/>
      <c r="V914" s="44"/>
    </row>
    <row r="915" spans="1:22" ht="19.5" customHeight="1" x14ac:dyDescent="0.2">
      <c r="A915" s="44"/>
      <c r="B915" s="44"/>
      <c r="C915" s="2"/>
      <c r="D915" s="22"/>
      <c r="E915" s="44"/>
      <c r="F915" s="44"/>
      <c r="G915" s="44"/>
      <c r="H915" s="44"/>
      <c r="I915" s="44"/>
      <c r="J915" s="44"/>
      <c r="K915" s="44"/>
      <c r="L915" s="44"/>
      <c r="M915" s="44"/>
      <c r="N915" s="44"/>
      <c r="O915" s="44"/>
      <c r="P915" s="44"/>
      <c r="Q915" s="44"/>
      <c r="R915" s="44"/>
      <c r="S915" s="44"/>
      <c r="T915" s="44"/>
      <c r="U915" s="44"/>
      <c r="V915" s="44"/>
    </row>
    <row r="916" spans="1:22" ht="19.5" customHeight="1" x14ac:dyDescent="0.2">
      <c r="A916" s="44"/>
      <c r="B916" s="44"/>
      <c r="C916" s="2"/>
      <c r="D916" s="22"/>
      <c r="E916" s="44"/>
      <c r="F916" s="44"/>
      <c r="G916" s="44"/>
      <c r="H916" s="44"/>
      <c r="I916" s="44"/>
      <c r="J916" s="44"/>
      <c r="K916" s="44"/>
      <c r="L916" s="44"/>
      <c r="M916" s="44"/>
      <c r="N916" s="44"/>
      <c r="O916" s="44"/>
      <c r="P916" s="44"/>
      <c r="Q916" s="44"/>
      <c r="R916" s="44"/>
      <c r="S916" s="44"/>
      <c r="T916" s="44"/>
      <c r="U916" s="44"/>
      <c r="V916" s="44"/>
    </row>
    <row r="917" spans="1:22" ht="19.5" customHeight="1" x14ac:dyDescent="0.2">
      <c r="A917" s="44"/>
      <c r="B917" s="44"/>
      <c r="C917" s="2"/>
      <c r="D917" s="22"/>
      <c r="E917" s="44"/>
      <c r="F917" s="44"/>
      <c r="G917" s="44"/>
      <c r="H917" s="44"/>
      <c r="I917" s="44"/>
      <c r="J917" s="44"/>
      <c r="K917" s="44"/>
      <c r="L917" s="44"/>
      <c r="M917" s="44"/>
      <c r="N917" s="44"/>
      <c r="O917" s="44"/>
      <c r="P917" s="44"/>
      <c r="Q917" s="44"/>
      <c r="R917" s="44"/>
      <c r="S917" s="44"/>
      <c r="T917" s="44"/>
      <c r="U917" s="44"/>
      <c r="V917" s="44"/>
    </row>
    <row r="918" spans="1:22" ht="19.5" customHeight="1" x14ac:dyDescent="0.2">
      <c r="A918" s="44"/>
      <c r="B918" s="44"/>
      <c r="C918" s="2"/>
      <c r="D918" s="22"/>
      <c r="E918" s="44"/>
      <c r="F918" s="44"/>
      <c r="G918" s="44"/>
      <c r="H918" s="44"/>
      <c r="I918" s="44"/>
      <c r="J918" s="44"/>
      <c r="K918" s="44"/>
      <c r="L918" s="44"/>
      <c r="M918" s="44"/>
      <c r="N918" s="44"/>
      <c r="O918" s="44"/>
      <c r="P918" s="44"/>
      <c r="Q918" s="44"/>
      <c r="R918" s="44"/>
      <c r="S918" s="44"/>
      <c r="T918" s="44"/>
      <c r="U918" s="44"/>
      <c r="V918" s="44"/>
    </row>
    <row r="919" spans="1:22" ht="19.5" customHeight="1" x14ac:dyDescent="0.2">
      <c r="A919" s="44"/>
      <c r="B919" s="44"/>
      <c r="C919" s="2"/>
      <c r="D919" s="22"/>
      <c r="E919" s="44"/>
      <c r="F919" s="44"/>
      <c r="G919" s="44"/>
      <c r="H919" s="44"/>
      <c r="I919" s="44"/>
      <c r="J919" s="44"/>
      <c r="K919" s="44"/>
      <c r="L919" s="44"/>
      <c r="M919" s="44"/>
      <c r="N919" s="44"/>
      <c r="O919" s="44"/>
      <c r="P919" s="44"/>
      <c r="Q919" s="44"/>
      <c r="R919" s="44"/>
      <c r="S919" s="44"/>
      <c r="T919" s="44"/>
      <c r="U919" s="44"/>
      <c r="V919" s="44"/>
    </row>
    <row r="920" spans="1:22" ht="19.5" customHeight="1" x14ac:dyDescent="0.2">
      <c r="A920" s="44"/>
      <c r="B920" s="44"/>
      <c r="C920" s="2"/>
      <c r="D920" s="22"/>
      <c r="E920" s="44"/>
      <c r="F920" s="44"/>
      <c r="G920" s="44"/>
      <c r="H920" s="44"/>
      <c r="I920" s="44"/>
      <c r="J920" s="44"/>
      <c r="K920" s="44"/>
      <c r="L920" s="44"/>
      <c r="M920" s="44"/>
      <c r="N920" s="44"/>
      <c r="O920" s="44"/>
      <c r="P920" s="44"/>
      <c r="Q920" s="44"/>
      <c r="R920" s="44"/>
      <c r="S920" s="44"/>
      <c r="T920" s="44"/>
      <c r="U920" s="44"/>
      <c r="V920" s="44"/>
    </row>
    <row r="921" spans="1:22" ht="19.5" customHeight="1" x14ac:dyDescent="0.2">
      <c r="A921" s="44"/>
      <c r="B921" s="44"/>
      <c r="C921" s="2"/>
      <c r="D921" s="22"/>
      <c r="E921" s="44"/>
      <c r="F921" s="44"/>
      <c r="G921" s="44"/>
      <c r="H921" s="44"/>
      <c r="I921" s="44"/>
      <c r="J921" s="44"/>
      <c r="K921" s="44"/>
      <c r="L921" s="44"/>
      <c r="M921" s="44"/>
      <c r="N921" s="44"/>
      <c r="O921" s="44"/>
      <c r="P921" s="44"/>
      <c r="Q921" s="44"/>
      <c r="R921" s="44"/>
      <c r="S921" s="44"/>
      <c r="T921" s="44"/>
      <c r="U921" s="44"/>
      <c r="V921" s="44"/>
    </row>
    <row r="922" spans="1:22" ht="19.5" customHeight="1" x14ac:dyDescent="0.2">
      <c r="A922" s="44"/>
      <c r="B922" s="44"/>
      <c r="C922" s="2"/>
      <c r="D922" s="22"/>
      <c r="E922" s="44"/>
      <c r="F922" s="44"/>
      <c r="G922" s="44"/>
      <c r="H922" s="44"/>
      <c r="I922" s="44"/>
      <c r="J922" s="44"/>
      <c r="K922" s="44"/>
      <c r="L922" s="44"/>
      <c r="M922" s="44"/>
      <c r="N922" s="44"/>
      <c r="O922" s="44"/>
      <c r="P922" s="44"/>
      <c r="Q922" s="44"/>
      <c r="R922" s="44"/>
      <c r="S922" s="44"/>
      <c r="T922" s="44"/>
      <c r="U922" s="44"/>
      <c r="V922" s="44"/>
    </row>
    <row r="923" spans="1:22" ht="19.5" customHeight="1" x14ac:dyDescent="0.2">
      <c r="A923" s="44"/>
      <c r="B923" s="44"/>
      <c r="C923" s="2"/>
      <c r="D923" s="22"/>
      <c r="E923" s="44"/>
      <c r="F923" s="44"/>
      <c r="G923" s="44"/>
      <c r="H923" s="44"/>
      <c r="I923" s="44"/>
      <c r="J923" s="44"/>
      <c r="K923" s="44"/>
      <c r="L923" s="44"/>
      <c r="M923" s="44"/>
      <c r="N923" s="44"/>
      <c r="O923" s="44"/>
      <c r="P923" s="44"/>
      <c r="Q923" s="44"/>
      <c r="R923" s="44"/>
      <c r="S923" s="44"/>
      <c r="T923" s="44"/>
      <c r="U923" s="44"/>
      <c r="V923" s="44"/>
    </row>
    <row r="924" spans="1:22" ht="19.5" customHeight="1" x14ac:dyDescent="0.2">
      <c r="A924" s="44"/>
      <c r="B924" s="44"/>
      <c r="C924" s="2"/>
      <c r="D924" s="22"/>
      <c r="E924" s="44"/>
      <c r="F924" s="44"/>
      <c r="G924" s="44"/>
      <c r="H924" s="44"/>
      <c r="I924" s="44"/>
      <c r="J924" s="44"/>
      <c r="K924" s="44"/>
      <c r="L924" s="44"/>
      <c r="M924" s="44"/>
      <c r="N924" s="44"/>
      <c r="O924" s="44"/>
      <c r="P924" s="44"/>
      <c r="Q924" s="44"/>
      <c r="R924" s="44"/>
      <c r="S924" s="44"/>
      <c r="T924" s="44"/>
      <c r="U924" s="44"/>
      <c r="V924" s="44"/>
    </row>
    <row r="925" spans="1:22" ht="19.5" customHeight="1" x14ac:dyDescent="0.2">
      <c r="A925" s="44"/>
      <c r="B925" s="44"/>
      <c r="C925" s="2"/>
      <c r="D925" s="22"/>
      <c r="E925" s="44"/>
      <c r="F925" s="44"/>
      <c r="G925" s="44"/>
      <c r="H925" s="44"/>
      <c r="I925" s="44"/>
      <c r="J925" s="44"/>
      <c r="K925" s="44"/>
      <c r="L925" s="44"/>
      <c r="M925" s="44"/>
      <c r="N925" s="44"/>
      <c r="O925" s="44"/>
      <c r="P925" s="44"/>
      <c r="Q925" s="44"/>
      <c r="R925" s="44"/>
      <c r="S925" s="44"/>
      <c r="T925" s="44"/>
      <c r="U925" s="44"/>
      <c r="V925" s="44"/>
    </row>
    <row r="926" spans="1:22" ht="19.5" customHeight="1" x14ac:dyDescent="0.2">
      <c r="A926" s="44"/>
      <c r="B926" s="44"/>
      <c r="C926" s="2"/>
      <c r="D926" s="22"/>
      <c r="E926" s="44"/>
      <c r="F926" s="44"/>
      <c r="G926" s="44"/>
      <c r="H926" s="44"/>
      <c r="I926" s="44"/>
      <c r="J926" s="44"/>
      <c r="K926" s="44"/>
      <c r="L926" s="44"/>
      <c r="M926" s="44"/>
      <c r="N926" s="44"/>
      <c r="O926" s="44"/>
      <c r="P926" s="44"/>
      <c r="Q926" s="44"/>
      <c r="R926" s="44"/>
      <c r="S926" s="44"/>
      <c r="T926" s="44"/>
      <c r="U926" s="44"/>
      <c r="V926" s="44"/>
    </row>
    <row r="927" spans="1:22" ht="19.5" customHeight="1" x14ac:dyDescent="0.2">
      <c r="A927" s="44"/>
      <c r="B927" s="44"/>
      <c r="C927" s="2"/>
      <c r="D927" s="22"/>
      <c r="E927" s="44"/>
      <c r="F927" s="44"/>
      <c r="G927" s="44"/>
      <c r="H927" s="44"/>
      <c r="I927" s="44"/>
      <c r="J927" s="44"/>
      <c r="K927" s="44"/>
      <c r="L927" s="44"/>
      <c r="M927" s="44"/>
      <c r="N927" s="44"/>
      <c r="O927" s="44"/>
      <c r="P927" s="44"/>
      <c r="Q927" s="44"/>
      <c r="R927" s="44"/>
      <c r="S927" s="44"/>
      <c r="T927" s="44"/>
      <c r="U927" s="44"/>
      <c r="V927" s="44"/>
    </row>
    <row r="928" spans="1:22" ht="19.5" customHeight="1" x14ac:dyDescent="0.2">
      <c r="A928" s="44"/>
      <c r="B928" s="44"/>
      <c r="C928" s="2"/>
      <c r="D928" s="22"/>
      <c r="E928" s="44"/>
      <c r="F928" s="44"/>
      <c r="G928" s="44"/>
      <c r="H928" s="44"/>
      <c r="I928" s="44"/>
      <c r="J928" s="44"/>
      <c r="K928" s="44"/>
      <c r="L928" s="44"/>
      <c r="M928" s="44"/>
      <c r="N928" s="44"/>
      <c r="O928" s="44"/>
      <c r="P928" s="44"/>
      <c r="Q928" s="44"/>
      <c r="R928" s="44"/>
      <c r="S928" s="44"/>
      <c r="T928" s="44"/>
      <c r="U928" s="44"/>
      <c r="V928" s="44"/>
    </row>
    <row r="929" spans="1:22" ht="19.5" customHeight="1" x14ac:dyDescent="0.2">
      <c r="A929" s="44"/>
      <c r="B929" s="44"/>
      <c r="C929" s="2"/>
      <c r="D929" s="22"/>
      <c r="E929" s="44"/>
      <c r="F929" s="44"/>
      <c r="G929" s="44"/>
      <c r="H929" s="44"/>
      <c r="I929" s="44"/>
      <c r="J929" s="44"/>
      <c r="K929" s="44"/>
      <c r="L929" s="44"/>
      <c r="M929" s="44"/>
      <c r="N929" s="44"/>
      <c r="O929" s="44"/>
      <c r="P929" s="44"/>
      <c r="Q929" s="44"/>
      <c r="R929" s="44"/>
      <c r="S929" s="44"/>
      <c r="T929" s="44"/>
      <c r="U929" s="44"/>
      <c r="V929" s="44"/>
    </row>
    <row r="930" spans="1:22" ht="19.5" customHeight="1" x14ac:dyDescent="0.2">
      <c r="A930" s="44"/>
      <c r="B930" s="44"/>
      <c r="C930" s="2"/>
      <c r="D930" s="22"/>
      <c r="E930" s="44"/>
      <c r="F930" s="44"/>
      <c r="G930" s="44"/>
      <c r="H930" s="44"/>
      <c r="I930" s="44"/>
      <c r="J930" s="44"/>
      <c r="K930" s="44"/>
      <c r="L930" s="44"/>
      <c r="M930" s="44"/>
      <c r="N930" s="44"/>
      <c r="O930" s="44"/>
      <c r="P930" s="44"/>
      <c r="Q930" s="44"/>
      <c r="R930" s="44"/>
      <c r="S930" s="44"/>
      <c r="T930" s="44"/>
      <c r="U930" s="44"/>
      <c r="V930" s="44"/>
    </row>
    <row r="931" spans="1:22" ht="19.5" customHeight="1" x14ac:dyDescent="0.2">
      <c r="A931" s="44"/>
      <c r="B931" s="44"/>
      <c r="C931" s="2"/>
      <c r="D931" s="22"/>
      <c r="E931" s="44"/>
      <c r="F931" s="44"/>
      <c r="G931" s="44"/>
      <c r="H931" s="44"/>
      <c r="I931" s="44"/>
      <c r="J931" s="44"/>
      <c r="K931" s="44"/>
      <c r="L931" s="44"/>
      <c r="M931" s="44"/>
      <c r="N931" s="44"/>
      <c r="O931" s="44"/>
      <c r="P931" s="44"/>
      <c r="Q931" s="44"/>
      <c r="R931" s="44"/>
      <c r="S931" s="44"/>
      <c r="T931" s="44"/>
      <c r="U931" s="44"/>
      <c r="V931" s="44"/>
    </row>
    <row r="932" spans="1:22" ht="19.5" customHeight="1" x14ac:dyDescent="0.2">
      <c r="A932" s="44"/>
      <c r="B932" s="44"/>
      <c r="C932" s="2"/>
      <c r="D932" s="22"/>
      <c r="E932" s="44"/>
      <c r="F932" s="44"/>
      <c r="G932" s="44"/>
      <c r="H932" s="44"/>
      <c r="I932" s="44"/>
      <c r="J932" s="44"/>
      <c r="K932" s="44"/>
      <c r="L932" s="44"/>
      <c r="M932" s="44"/>
      <c r="N932" s="44"/>
      <c r="O932" s="44"/>
      <c r="P932" s="44"/>
      <c r="Q932" s="44"/>
      <c r="R932" s="44"/>
      <c r="S932" s="44"/>
      <c r="T932" s="44"/>
      <c r="U932" s="44"/>
      <c r="V932" s="44"/>
    </row>
    <row r="933" spans="1:22" ht="19.5" customHeight="1" x14ac:dyDescent="0.2">
      <c r="A933" s="44"/>
      <c r="B933" s="44"/>
      <c r="C933" s="2"/>
      <c r="D933" s="22"/>
      <c r="E933" s="44"/>
      <c r="F933" s="44"/>
      <c r="G933" s="44"/>
      <c r="H933" s="44"/>
      <c r="I933" s="44"/>
      <c r="J933" s="44"/>
      <c r="K933" s="44"/>
      <c r="L933" s="44"/>
      <c r="M933" s="44"/>
      <c r="N933" s="44"/>
      <c r="O933" s="44"/>
      <c r="P933" s="44"/>
      <c r="Q933" s="44"/>
      <c r="R933" s="44"/>
      <c r="S933" s="44"/>
      <c r="T933" s="44"/>
      <c r="U933" s="44"/>
      <c r="V933" s="44"/>
    </row>
    <row r="934" spans="1:22" ht="19.5" customHeight="1" x14ac:dyDescent="0.2">
      <c r="A934" s="44"/>
      <c r="B934" s="44"/>
      <c r="C934" s="2"/>
      <c r="D934" s="22"/>
      <c r="E934" s="44"/>
      <c r="F934" s="44"/>
      <c r="G934" s="44"/>
      <c r="H934" s="44"/>
      <c r="I934" s="44"/>
      <c r="J934" s="44"/>
      <c r="K934" s="44"/>
      <c r="L934" s="44"/>
      <c r="M934" s="44"/>
      <c r="N934" s="44"/>
      <c r="O934" s="44"/>
      <c r="P934" s="44"/>
      <c r="Q934" s="44"/>
      <c r="R934" s="44"/>
      <c r="S934" s="44"/>
      <c r="T934" s="44"/>
      <c r="U934" s="44"/>
      <c r="V934" s="44"/>
    </row>
    <row r="935" spans="1:22" ht="19.5" customHeight="1" x14ac:dyDescent="0.2">
      <c r="A935" s="44"/>
      <c r="B935" s="44"/>
      <c r="C935" s="2"/>
      <c r="D935" s="22"/>
      <c r="E935" s="44"/>
      <c r="F935" s="44"/>
      <c r="G935" s="44"/>
      <c r="H935" s="44"/>
      <c r="I935" s="44"/>
      <c r="J935" s="44"/>
      <c r="K935" s="44"/>
      <c r="L935" s="44"/>
      <c r="M935" s="44"/>
      <c r="N935" s="44"/>
      <c r="O935" s="44"/>
      <c r="P935" s="44"/>
      <c r="Q935" s="44"/>
      <c r="R935" s="44"/>
      <c r="S935" s="44"/>
      <c r="T935" s="44"/>
      <c r="U935" s="44"/>
      <c r="V935" s="44"/>
    </row>
    <row r="936" spans="1:22" ht="19.5" customHeight="1" x14ac:dyDescent="0.2">
      <c r="A936" s="44"/>
      <c r="B936" s="44"/>
      <c r="C936" s="2"/>
      <c r="D936" s="22"/>
      <c r="E936" s="44"/>
      <c r="F936" s="44"/>
      <c r="G936" s="44"/>
      <c r="H936" s="44"/>
      <c r="I936" s="44"/>
      <c r="J936" s="44"/>
      <c r="K936" s="44"/>
      <c r="L936" s="44"/>
      <c r="M936" s="44"/>
      <c r="N936" s="44"/>
      <c r="O936" s="44"/>
      <c r="P936" s="44"/>
      <c r="Q936" s="44"/>
      <c r="R936" s="44"/>
      <c r="S936" s="44"/>
      <c r="T936" s="44"/>
      <c r="U936" s="44"/>
      <c r="V936" s="44"/>
    </row>
    <row r="937" spans="1:22" ht="19.5" customHeight="1" x14ac:dyDescent="0.2">
      <c r="A937" s="44"/>
      <c r="B937" s="44"/>
      <c r="C937" s="2"/>
      <c r="D937" s="22"/>
      <c r="E937" s="44"/>
      <c r="F937" s="44"/>
      <c r="G937" s="44"/>
      <c r="H937" s="44"/>
      <c r="I937" s="44"/>
      <c r="J937" s="44"/>
      <c r="K937" s="44"/>
      <c r="L937" s="44"/>
      <c r="M937" s="44"/>
      <c r="N937" s="44"/>
      <c r="O937" s="44"/>
      <c r="P937" s="44"/>
      <c r="Q937" s="44"/>
      <c r="R937" s="44"/>
      <c r="S937" s="44"/>
      <c r="T937" s="44"/>
      <c r="U937" s="44"/>
      <c r="V937" s="44"/>
    </row>
    <row r="938" spans="1:22" ht="19.5" customHeight="1" x14ac:dyDescent="0.2">
      <c r="A938" s="44"/>
      <c r="B938" s="44"/>
      <c r="C938" s="2"/>
      <c r="D938" s="22"/>
      <c r="E938" s="44"/>
      <c r="F938" s="44"/>
      <c r="G938" s="44"/>
      <c r="H938" s="44"/>
      <c r="I938" s="44"/>
      <c r="J938" s="44"/>
      <c r="K938" s="44"/>
      <c r="L938" s="44"/>
      <c r="M938" s="44"/>
      <c r="N938" s="44"/>
      <c r="O938" s="44"/>
      <c r="P938" s="44"/>
      <c r="Q938" s="44"/>
      <c r="R938" s="44"/>
      <c r="S938" s="44"/>
      <c r="T938" s="44"/>
      <c r="U938" s="44"/>
      <c r="V938" s="44"/>
    </row>
    <row r="939" spans="1:22" ht="19.5" customHeight="1" x14ac:dyDescent="0.2">
      <c r="A939" s="44"/>
      <c r="B939" s="44"/>
      <c r="C939" s="2"/>
      <c r="D939" s="22"/>
      <c r="E939" s="44"/>
      <c r="F939" s="44"/>
      <c r="G939" s="44"/>
      <c r="H939" s="44"/>
      <c r="I939" s="44"/>
      <c r="J939" s="44"/>
      <c r="K939" s="44"/>
      <c r="L939" s="44"/>
      <c r="M939" s="44"/>
      <c r="N939" s="44"/>
      <c r="O939" s="44"/>
      <c r="P939" s="44"/>
      <c r="Q939" s="44"/>
      <c r="R939" s="44"/>
      <c r="S939" s="44"/>
      <c r="T939" s="44"/>
      <c r="U939" s="44"/>
      <c r="V939" s="44"/>
    </row>
    <row r="940" spans="1:22" ht="19.5" customHeight="1" x14ac:dyDescent="0.2">
      <c r="A940" s="44"/>
      <c r="B940" s="44"/>
      <c r="C940" s="2"/>
      <c r="D940" s="22"/>
      <c r="E940" s="44"/>
      <c r="F940" s="44"/>
      <c r="G940" s="44"/>
      <c r="H940" s="44"/>
      <c r="I940" s="44"/>
      <c r="J940" s="44"/>
      <c r="K940" s="44"/>
      <c r="L940" s="44"/>
      <c r="M940" s="44"/>
      <c r="N940" s="44"/>
      <c r="O940" s="44"/>
      <c r="P940" s="44"/>
      <c r="Q940" s="44"/>
      <c r="R940" s="44"/>
      <c r="S940" s="44"/>
      <c r="T940" s="44"/>
      <c r="U940" s="44"/>
      <c r="V940" s="44"/>
    </row>
    <row r="941" spans="1:22" ht="19.5" customHeight="1" x14ac:dyDescent="0.2">
      <c r="A941" s="44"/>
      <c r="B941" s="44"/>
      <c r="C941" s="2"/>
      <c r="D941" s="22"/>
      <c r="E941" s="44"/>
      <c r="F941" s="44"/>
      <c r="G941" s="44"/>
      <c r="H941" s="44"/>
      <c r="I941" s="44"/>
      <c r="J941" s="44"/>
      <c r="K941" s="44"/>
      <c r="L941" s="44"/>
      <c r="M941" s="44"/>
      <c r="N941" s="44"/>
      <c r="O941" s="44"/>
      <c r="P941" s="44"/>
      <c r="Q941" s="44"/>
      <c r="R941" s="44"/>
      <c r="S941" s="44"/>
      <c r="T941" s="44"/>
      <c r="U941" s="44"/>
      <c r="V941" s="44"/>
    </row>
    <row r="942" spans="1:22" ht="19.5" customHeight="1" x14ac:dyDescent="0.2">
      <c r="A942" s="44"/>
      <c r="B942" s="44"/>
      <c r="C942" s="2"/>
      <c r="D942" s="22"/>
      <c r="E942" s="44"/>
      <c r="F942" s="44"/>
      <c r="G942" s="44"/>
      <c r="H942" s="44"/>
      <c r="I942" s="44"/>
      <c r="J942" s="44"/>
      <c r="K942" s="44"/>
      <c r="L942" s="44"/>
      <c r="M942" s="44"/>
      <c r="N942" s="44"/>
      <c r="O942" s="44"/>
      <c r="P942" s="44"/>
      <c r="Q942" s="44"/>
      <c r="R942" s="44"/>
      <c r="S942" s="44"/>
      <c r="T942" s="44"/>
      <c r="U942" s="44"/>
      <c r="V942" s="44"/>
    </row>
    <row r="943" spans="1:22" ht="19.5" customHeight="1" x14ac:dyDescent="0.2">
      <c r="A943" s="44"/>
      <c r="B943" s="44"/>
      <c r="C943" s="2"/>
      <c r="D943" s="22"/>
      <c r="E943" s="44"/>
      <c r="F943" s="44"/>
      <c r="G943" s="44"/>
      <c r="H943" s="44"/>
      <c r="I943" s="44"/>
      <c r="J943" s="44"/>
      <c r="K943" s="44"/>
      <c r="L943" s="44"/>
      <c r="M943" s="44"/>
      <c r="N943" s="44"/>
      <c r="O943" s="44"/>
      <c r="P943" s="44"/>
      <c r="Q943" s="44"/>
      <c r="R943" s="44"/>
      <c r="S943" s="44"/>
      <c r="T943" s="44"/>
      <c r="U943" s="44"/>
      <c r="V943" s="44"/>
    </row>
    <row r="944" spans="1:22" ht="19.5" customHeight="1" x14ac:dyDescent="0.2">
      <c r="A944" s="44"/>
      <c r="B944" s="44"/>
      <c r="C944" s="2"/>
      <c r="D944" s="22"/>
      <c r="E944" s="44"/>
      <c r="F944" s="44"/>
      <c r="G944" s="44"/>
      <c r="H944" s="44"/>
      <c r="I944" s="44"/>
      <c r="J944" s="44"/>
      <c r="K944" s="44"/>
      <c r="L944" s="44"/>
      <c r="M944" s="44"/>
      <c r="N944" s="44"/>
      <c r="O944" s="44"/>
      <c r="P944" s="44"/>
      <c r="Q944" s="44"/>
      <c r="R944" s="44"/>
      <c r="S944" s="44"/>
      <c r="T944" s="44"/>
      <c r="U944" s="44"/>
      <c r="V944" s="44"/>
    </row>
    <row r="945" spans="1:22" ht="19.5" customHeight="1" x14ac:dyDescent="0.2">
      <c r="A945" s="44"/>
      <c r="B945" s="44"/>
      <c r="C945" s="2"/>
      <c r="D945" s="22"/>
      <c r="E945" s="44"/>
      <c r="F945" s="44"/>
      <c r="G945" s="44"/>
      <c r="H945" s="44"/>
      <c r="I945" s="44"/>
      <c r="J945" s="44"/>
      <c r="K945" s="44"/>
      <c r="L945" s="44"/>
      <c r="M945" s="44"/>
      <c r="N945" s="44"/>
      <c r="O945" s="44"/>
      <c r="P945" s="44"/>
      <c r="Q945" s="44"/>
      <c r="R945" s="44"/>
      <c r="S945" s="44"/>
      <c r="T945" s="44"/>
      <c r="U945" s="44"/>
      <c r="V945" s="44"/>
    </row>
    <row r="946" spans="1:22" ht="19.5" customHeight="1" x14ac:dyDescent="0.2">
      <c r="A946" s="44"/>
      <c r="B946" s="44"/>
      <c r="C946" s="2"/>
      <c r="D946" s="22"/>
      <c r="E946" s="44"/>
      <c r="F946" s="44"/>
      <c r="G946" s="44"/>
      <c r="H946" s="44"/>
      <c r="I946" s="44"/>
      <c r="J946" s="44"/>
      <c r="K946" s="44"/>
      <c r="L946" s="44"/>
      <c r="M946" s="44"/>
      <c r="N946" s="44"/>
      <c r="O946" s="44"/>
      <c r="P946" s="44"/>
      <c r="Q946" s="44"/>
      <c r="R946" s="44"/>
      <c r="S946" s="44"/>
      <c r="T946" s="44"/>
      <c r="U946" s="44"/>
      <c r="V946" s="44"/>
    </row>
    <row r="947" spans="1:22" ht="19.5" customHeight="1" x14ac:dyDescent="0.2">
      <c r="A947" s="44"/>
      <c r="B947" s="44"/>
      <c r="C947" s="2"/>
      <c r="D947" s="22"/>
      <c r="E947" s="44"/>
      <c r="F947" s="44"/>
      <c r="G947" s="44"/>
      <c r="H947" s="44"/>
      <c r="I947" s="44"/>
      <c r="J947" s="44"/>
      <c r="K947" s="44"/>
      <c r="L947" s="44"/>
      <c r="M947" s="44"/>
      <c r="N947" s="44"/>
      <c r="O947" s="44"/>
      <c r="P947" s="44"/>
      <c r="Q947" s="44"/>
      <c r="R947" s="44"/>
      <c r="S947" s="44"/>
      <c r="T947" s="44"/>
      <c r="U947" s="44"/>
      <c r="V947" s="44"/>
    </row>
    <row r="948" spans="1:22" ht="19.5" customHeight="1" x14ac:dyDescent="0.2">
      <c r="A948" s="44"/>
      <c r="B948" s="44"/>
      <c r="C948" s="2"/>
      <c r="D948" s="22"/>
      <c r="E948" s="44"/>
      <c r="F948" s="44"/>
      <c r="G948" s="44"/>
      <c r="H948" s="44"/>
      <c r="I948" s="44"/>
      <c r="J948" s="44"/>
      <c r="K948" s="44"/>
      <c r="L948" s="44"/>
      <c r="M948" s="44"/>
      <c r="N948" s="44"/>
      <c r="O948" s="44"/>
      <c r="P948" s="44"/>
      <c r="Q948" s="44"/>
      <c r="R948" s="44"/>
      <c r="S948" s="44"/>
      <c r="T948" s="44"/>
      <c r="U948" s="44"/>
      <c r="V948" s="44"/>
    </row>
    <row r="949" spans="1:22" ht="19.5" customHeight="1" x14ac:dyDescent="0.2">
      <c r="A949" s="44"/>
      <c r="B949" s="44"/>
      <c r="C949" s="2"/>
      <c r="D949" s="22"/>
      <c r="E949" s="44"/>
      <c r="F949" s="44"/>
      <c r="G949" s="44"/>
      <c r="H949" s="44"/>
      <c r="I949" s="44"/>
      <c r="J949" s="44"/>
      <c r="K949" s="44"/>
      <c r="L949" s="44"/>
      <c r="M949" s="44"/>
      <c r="N949" s="44"/>
      <c r="O949" s="44"/>
      <c r="P949" s="44"/>
      <c r="Q949" s="44"/>
      <c r="R949" s="44"/>
      <c r="S949" s="44"/>
      <c r="T949" s="44"/>
      <c r="U949" s="44"/>
      <c r="V949" s="44"/>
    </row>
    <row r="950" spans="1:22" ht="19.5" customHeight="1" x14ac:dyDescent="0.2">
      <c r="A950" s="44"/>
      <c r="B950" s="44"/>
      <c r="C950" s="2"/>
      <c r="D950" s="22"/>
      <c r="E950" s="44"/>
      <c r="F950" s="44"/>
      <c r="G950" s="44"/>
      <c r="H950" s="44"/>
      <c r="I950" s="44"/>
      <c r="J950" s="44"/>
      <c r="K950" s="44"/>
      <c r="L950" s="44"/>
      <c r="M950" s="44"/>
      <c r="N950" s="44"/>
      <c r="O950" s="44"/>
      <c r="P950" s="44"/>
      <c r="Q950" s="44"/>
      <c r="R950" s="44"/>
      <c r="S950" s="44"/>
      <c r="T950" s="44"/>
      <c r="U950" s="44"/>
      <c r="V950" s="44"/>
    </row>
    <row r="951" spans="1:22" ht="19.5" customHeight="1" x14ac:dyDescent="0.2">
      <c r="A951" s="44"/>
      <c r="B951" s="44"/>
      <c r="C951" s="2"/>
      <c r="D951" s="22"/>
      <c r="E951" s="44"/>
      <c r="F951" s="44"/>
      <c r="G951" s="44"/>
      <c r="H951" s="44"/>
      <c r="I951" s="44"/>
      <c r="J951" s="44"/>
      <c r="K951" s="44"/>
      <c r="L951" s="44"/>
      <c r="M951" s="44"/>
      <c r="N951" s="44"/>
      <c r="O951" s="44"/>
      <c r="P951" s="44"/>
      <c r="Q951" s="44"/>
      <c r="R951" s="44"/>
      <c r="S951" s="44"/>
      <c r="T951" s="44"/>
      <c r="U951" s="44"/>
      <c r="V951" s="44"/>
    </row>
    <row r="952" spans="1:22" ht="19.5" customHeight="1" x14ac:dyDescent="0.2">
      <c r="A952" s="44"/>
      <c r="B952" s="44"/>
      <c r="C952" s="2"/>
      <c r="D952" s="22"/>
      <c r="E952" s="44"/>
      <c r="F952" s="44"/>
      <c r="G952" s="44"/>
      <c r="H952" s="44"/>
      <c r="I952" s="44"/>
      <c r="J952" s="44"/>
      <c r="K952" s="44"/>
      <c r="L952" s="44"/>
      <c r="M952" s="44"/>
      <c r="N952" s="44"/>
      <c r="O952" s="44"/>
      <c r="P952" s="44"/>
      <c r="Q952" s="44"/>
      <c r="R952" s="44"/>
      <c r="S952" s="44"/>
      <c r="T952" s="44"/>
      <c r="U952" s="44"/>
      <c r="V952" s="44"/>
    </row>
    <row r="953" spans="1:22" ht="19.5" customHeight="1" x14ac:dyDescent="0.2">
      <c r="A953" s="44"/>
      <c r="B953" s="44"/>
      <c r="C953" s="2"/>
      <c r="D953" s="22"/>
      <c r="E953" s="44"/>
      <c r="F953" s="44"/>
      <c r="G953" s="44"/>
      <c r="H953" s="44"/>
      <c r="I953" s="44"/>
      <c r="J953" s="44"/>
      <c r="K953" s="44"/>
      <c r="L953" s="44"/>
      <c r="M953" s="44"/>
      <c r="N953" s="44"/>
      <c r="O953" s="44"/>
      <c r="P953" s="44"/>
      <c r="Q953" s="44"/>
      <c r="R953" s="44"/>
      <c r="S953" s="44"/>
      <c r="T953" s="44"/>
      <c r="U953" s="44"/>
      <c r="V953" s="44"/>
    </row>
    <row r="954" spans="1:22" ht="19.5" customHeight="1" x14ac:dyDescent="0.2">
      <c r="A954" s="44"/>
      <c r="B954" s="44"/>
      <c r="C954" s="2"/>
      <c r="D954" s="22"/>
      <c r="E954" s="44"/>
      <c r="F954" s="44"/>
      <c r="G954" s="44"/>
      <c r="H954" s="44"/>
      <c r="I954" s="44"/>
      <c r="J954" s="44"/>
      <c r="K954" s="44"/>
      <c r="L954" s="44"/>
      <c r="M954" s="44"/>
      <c r="N954" s="44"/>
      <c r="O954" s="44"/>
      <c r="P954" s="44"/>
      <c r="Q954" s="44"/>
      <c r="R954" s="44"/>
      <c r="S954" s="44"/>
      <c r="T954" s="44"/>
      <c r="U954" s="44"/>
      <c r="V954" s="44"/>
    </row>
    <row r="955" spans="1:22" ht="19.5" customHeight="1" x14ac:dyDescent="0.2">
      <c r="A955" s="44"/>
      <c r="B955" s="44"/>
      <c r="C955" s="2"/>
      <c r="D955" s="22"/>
      <c r="E955" s="44"/>
      <c r="F955" s="44"/>
      <c r="G955" s="44"/>
      <c r="H955" s="44"/>
      <c r="I955" s="44"/>
      <c r="J955" s="44"/>
      <c r="K955" s="44"/>
      <c r="L955" s="44"/>
      <c r="M955" s="44"/>
      <c r="N955" s="44"/>
      <c r="O955" s="44"/>
      <c r="P955" s="44"/>
      <c r="Q955" s="44"/>
      <c r="R955" s="44"/>
      <c r="S955" s="44"/>
      <c r="T955" s="44"/>
      <c r="U955" s="44"/>
      <c r="V955" s="44"/>
    </row>
    <row r="956" spans="1:22" ht="19.5" customHeight="1" x14ac:dyDescent="0.2">
      <c r="A956" s="44"/>
      <c r="B956" s="44"/>
      <c r="C956" s="2"/>
      <c r="D956" s="22"/>
      <c r="E956" s="44"/>
      <c r="F956" s="44"/>
      <c r="G956" s="44"/>
      <c r="H956" s="44"/>
      <c r="I956" s="44"/>
      <c r="J956" s="44"/>
      <c r="K956" s="44"/>
      <c r="L956" s="44"/>
      <c r="M956" s="44"/>
      <c r="N956" s="44"/>
      <c r="O956" s="44"/>
      <c r="P956" s="44"/>
      <c r="Q956" s="44"/>
      <c r="R956" s="44"/>
      <c r="S956" s="44"/>
      <c r="T956" s="44"/>
      <c r="U956" s="44"/>
      <c r="V956" s="44"/>
    </row>
    <row r="957" spans="1:22" ht="19.5" customHeight="1" x14ac:dyDescent="0.2">
      <c r="A957" s="44"/>
      <c r="B957" s="44"/>
      <c r="C957" s="2"/>
      <c r="D957" s="22"/>
      <c r="E957" s="44"/>
      <c r="F957" s="44"/>
      <c r="G957" s="44"/>
      <c r="H957" s="44"/>
      <c r="I957" s="44"/>
      <c r="J957" s="44"/>
      <c r="K957" s="44"/>
      <c r="L957" s="44"/>
      <c r="M957" s="44"/>
      <c r="N957" s="44"/>
      <c r="O957" s="44"/>
      <c r="P957" s="44"/>
      <c r="Q957" s="44"/>
      <c r="R957" s="44"/>
      <c r="S957" s="44"/>
      <c r="T957" s="44"/>
      <c r="U957" s="44"/>
      <c r="V957" s="44"/>
    </row>
    <row r="958" spans="1:22" ht="19.5" customHeight="1" x14ac:dyDescent="0.2">
      <c r="A958" s="44"/>
      <c r="B958" s="44"/>
      <c r="C958" s="2"/>
      <c r="D958" s="22"/>
      <c r="E958" s="44"/>
      <c r="F958" s="44"/>
      <c r="G958" s="44"/>
      <c r="H958" s="44"/>
      <c r="I958" s="44"/>
      <c r="J958" s="44"/>
      <c r="K958" s="44"/>
      <c r="L958" s="44"/>
      <c r="M958" s="44"/>
      <c r="N958" s="44"/>
      <c r="O958" s="44"/>
      <c r="P958" s="44"/>
      <c r="Q958" s="44"/>
      <c r="R958" s="44"/>
      <c r="S958" s="44"/>
      <c r="T958" s="44"/>
      <c r="U958" s="44"/>
      <c r="V958" s="44"/>
    </row>
    <row r="959" spans="1:22" ht="19.5" customHeight="1" x14ac:dyDescent="0.2">
      <c r="A959" s="44"/>
      <c r="B959" s="44"/>
      <c r="C959" s="2"/>
      <c r="D959" s="22"/>
      <c r="E959" s="44"/>
      <c r="F959" s="44"/>
      <c r="G959" s="44"/>
      <c r="H959" s="44"/>
      <c r="I959" s="44"/>
      <c r="J959" s="44"/>
      <c r="K959" s="44"/>
      <c r="L959" s="44"/>
      <c r="M959" s="44"/>
      <c r="N959" s="44"/>
      <c r="O959" s="44"/>
      <c r="P959" s="44"/>
      <c r="Q959" s="44"/>
      <c r="R959" s="44"/>
      <c r="S959" s="44"/>
      <c r="T959" s="44"/>
      <c r="U959" s="44"/>
      <c r="V959" s="44"/>
    </row>
    <row r="960" spans="1:22" ht="19.5" customHeight="1" x14ac:dyDescent="0.2">
      <c r="A960" s="44"/>
      <c r="B960" s="44"/>
      <c r="C960" s="2"/>
      <c r="D960" s="22"/>
      <c r="E960" s="44"/>
      <c r="F960" s="44"/>
      <c r="G960" s="44"/>
      <c r="H960" s="44"/>
      <c r="I960" s="44"/>
      <c r="J960" s="44"/>
      <c r="K960" s="44"/>
      <c r="L960" s="44"/>
      <c r="M960" s="44"/>
      <c r="N960" s="44"/>
      <c r="O960" s="44"/>
      <c r="P960" s="44"/>
      <c r="Q960" s="44"/>
      <c r="R960" s="44"/>
      <c r="S960" s="44"/>
      <c r="T960" s="44"/>
      <c r="U960" s="44"/>
      <c r="V960" s="44"/>
    </row>
    <row r="961" spans="1:22" ht="19.5" customHeight="1" x14ac:dyDescent="0.2">
      <c r="A961" s="44"/>
      <c r="B961" s="44"/>
      <c r="C961" s="2"/>
      <c r="D961" s="22"/>
      <c r="E961" s="44"/>
      <c r="F961" s="44"/>
      <c r="G961" s="44"/>
      <c r="H961" s="44"/>
      <c r="I961" s="44"/>
      <c r="J961" s="44"/>
      <c r="K961" s="44"/>
      <c r="L961" s="44"/>
      <c r="M961" s="44"/>
      <c r="N961" s="44"/>
      <c r="O961" s="44"/>
      <c r="P961" s="44"/>
      <c r="Q961" s="44"/>
      <c r="R961" s="44"/>
      <c r="S961" s="44"/>
      <c r="T961" s="44"/>
      <c r="U961" s="44"/>
      <c r="V961" s="44"/>
    </row>
    <row r="962" spans="1:22" ht="19.5" customHeight="1" x14ac:dyDescent="0.2">
      <c r="A962" s="44"/>
      <c r="B962" s="44"/>
      <c r="C962" s="2"/>
      <c r="D962" s="22"/>
      <c r="E962" s="44"/>
      <c r="F962" s="44"/>
      <c r="G962" s="44"/>
      <c r="H962" s="44"/>
      <c r="I962" s="44"/>
      <c r="J962" s="44"/>
      <c r="K962" s="44"/>
      <c r="L962" s="44"/>
      <c r="M962" s="44"/>
      <c r="N962" s="44"/>
      <c r="O962" s="44"/>
      <c r="P962" s="44"/>
      <c r="Q962" s="44"/>
      <c r="R962" s="44"/>
      <c r="S962" s="44"/>
      <c r="T962" s="44"/>
      <c r="U962" s="44"/>
      <c r="V962" s="44"/>
    </row>
    <row r="963" spans="1:22" ht="19.5" customHeight="1" x14ac:dyDescent="0.2">
      <c r="A963" s="44"/>
      <c r="B963" s="44"/>
      <c r="C963" s="2"/>
      <c r="D963" s="22"/>
      <c r="E963" s="44"/>
      <c r="F963" s="44"/>
      <c r="G963" s="44"/>
      <c r="H963" s="44"/>
      <c r="I963" s="44"/>
      <c r="J963" s="44"/>
      <c r="K963" s="44"/>
      <c r="L963" s="44"/>
      <c r="M963" s="44"/>
      <c r="N963" s="44"/>
      <c r="O963" s="44"/>
      <c r="P963" s="44"/>
      <c r="Q963" s="44"/>
      <c r="R963" s="44"/>
      <c r="S963" s="44"/>
      <c r="T963" s="44"/>
      <c r="U963" s="44"/>
      <c r="V963" s="44"/>
    </row>
    <row r="964" spans="1:22" ht="19.5" customHeight="1" x14ac:dyDescent="0.2">
      <c r="A964" s="44"/>
      <c r="B964" s="44"/>
      <c r="C964" s="2"/>
      <c r="D964" s="22"/>
      <c r="E964" s="44"/>
      <c r="F964" s="44"/>
      <c r="G964" s="44"/>
      <c r="H964" s="44"/>
      <c r="I964" s="44"/>
      <c r="J964" s="44"/>
      <c r="K964" s="44"/>
      <c r="L964" s="44"/>
      <c r="M964" s="44"/>
      <c r="N964" s="44"/>
      <c r="O964" s="44"/>
      <c r="P964" s="44"/>
      <c r="Q964" s="44"/>
      <c r="R964" s="44"/>
      <c r="S964" s="44"/>
      <c r="T964" s="44"/>
      <c r="U964" s="44"/>
      <c r="V964" s="44"/>
    </row>
    <row r="965" spans="1:22" ht="19.5" customHeight="1" x14ac:dyDescent="0.2">
      <c r="A965" s="44"/>
      <c r="B965" s="44"/>
      <c r="C965" s="2"/>
      <c r="D965" s="22"/>
      <c r="E965" s="44"/>
      <c r="F965" s="44"/>
      <c r="G965" s="44"/>
      <c r="H965" s="44"/>
      <c r="I965" s="44"/>
      <c r="J965" s="44"/>
      <c r="K965" s="44"/>
      <c r="L965" s="44"/>
      <c r="M965" s="44"/>
      <c r="N965" s="44"/>
      <c r="O965" s="44"/>
      <c r="P965" s="44"/>
      <c r="Q965" s="44"/>
      <c r="R965" s="44"/>
      <c r="S965" s="44"/>
      <c r="T965" s="44"/>
      <c r="U965" s="44"/>
      <c r="V965" s="44"/>
    </row>
    <row r="966" spans="1:22" ht="19.5" customHeight="1" x14ac:dyDescent="0.2">
      <c r="A966" s="44"/>
      <c r="B966" s="44"/>
      <c r="C966" s="2"/>
      <c r="D966" s="22"/>
      <c r="E966" s="44"/>
      <c r="F966" s="44"/>
      <c r="G966" s="44"/>
      <c r="H966" s="44"/>
      <c r="I966" s="44"/>
      <c r="J966" s="44"/>
      <c r="K966" s="44"/>
      <c r="L966" s="44"/>
      <c r="M966" s="44"/>
      <c r="N966" s="44"/>
      <c r="O966" s="44"/>
      <c r="P966" s="44"/>
      <c r="Q966" s="44"/>
      <c r="R966" s="44"/>
      <c r="S966" s="44"/>
      <c r="T966" s="44"/>
      <c r="U966" s="44"/>
      <c r="V966" s="44"/>
    </row>
    <row r="967" spans="1:22" ht="19.5" customHeight="1" x14ac:dyDescent="0.2">
      <c r="A967" s="44"/>
      <c r="B967" s="44"/>
      <c r="C967" s="2"/>
      <c r="D967" s="22"/>
      <c r="E967" s="44"/>
      <c r="F967" s="44"/>
      <c r="G967" s="44"/>
      <c r="H967" s="44"/>
      <c r="I967" s="44"/>
      <c r="J967" s="44"/>
      <c r="K967" s="44"/>
      <c r="L967" s="44"/>
      <c r="M967" s="44"/>
      <c r="N967" s="44"/>
      <c r="O967" s="44"/>
      <c r="P967" s="44"/>
      <c r="Q967" s="44"/>
      <c r="R967" s="44"/>
      <c r="S967" s="44"/>
      <c r="T967" s="44"/>
      <c r="U967" s="44"/>
      <c r="V967" s="44"/>
    </row>
    <row r="968" spans="1:22" ht="19.5" customHeight="1" x14ac:dyDescent="0.2">
      <c r="A968" s="44"/>
      <c r="B968" s="44"/>
      <c r="C968" s="2"/>
      <c r="D968" s="22"/>
      <c r="E968" s="44"/>
      <c r="F968" s="44"/>
      <c r="G968" s="44"/>
      <c r="H968" s="44"/>
      <c r="I968" s="44"/>
      <c r="J968" s="44"/>
      <c r="K968" s="44"/>
      <c r="L968" s="44"/>
      <c r="M968" s="44"/>
      <c r="N968" s="44"/>
      <c r="O968" s="44"/>
      <c r="P968" s="44"/>
      <c r="Q968" s="44"/>
      <c r="R968" s="44"/>
      <c r="S968" s="44"/>
      <c r="T968" s="44"/>
      <c r="U968" s="44"/>
      <c r="V968" s="44"/>
    </row>
    <row r="969" spans="1:22" ht="19.5" customHeight="1" x14ac:dyDescent="0.2">
      <c r="A969" s="44"/>
      <c r="B969" s="44"/>
      <c r="C969" s="2"/>
      <c r="D969" s="22"/>
      <c r="E969" s="44"/>
      <c r="F969" s="44"/>
      <c r="G969" s="44"/>
      <c r="H969" s="44"/>
      <c r="I969" s="44"/>
      <c r="J969" s="44"/>
      <c r="K969" s="44"/>
      <c r="L969" s="44"/>
      <c r="M969" s="44"/>
      <c r="N969" s="44"/>
      <c r="O969" s="44"/>
      <c r="P969" s="44"/>
      <c r="Q969" s="44"/>
      <c r="R969" s="44"/>
      <c r="S969" s="44"/>
      <c r="T969" s="44"/>
      <c r="U969" s="44"/>
      <c r="V969" s="44"/>
    </row>
    <row r="970" spans="1:22" ht="19.5" customHeight="1" x14ac:dyDescent="0.2">
      <c r="A970" s="44"/>
      <c r="B970" s="44"/>
      <c r="C970" s="2"/>
      <c r="D970" s="22"/>
      <c r="E970" s="44"/>
      <c r="F970" s="44"/>
      <c r="G970" s="44"/>
      <c r="H970" s="44"/>
      <c r="I970" s="44"/>
      <c r="J970" s="44"/>
      <c r="K970" s="44"/>
      <c r="L970" s="44"/>
      <c r="M970" s="44"/>
      <c r="N970" s="44"/>
      <c r="O970" s="44"/>
      <c r="P970" s="44"/>
      <c r="Q970" s="44"/>
      <c r="R970" s="44"/>
      <c r="S970" s="44"/>
      <c r="T970" s="44"/>
      <c r="U970" s="44"/>
      <c r="V970" s="44"/>
    </row>
    <row r="971" spans="1:22" ht="19.5" customHeight="1" x14ac:dyDescent="0.2">
      <c r="A971" s="44"/>
      <c r="B971" s="44"/>
      <c r="C971" s="2"/>
      <c r="D971" s="22"/>
      <c r="E971" s="44"/>
      <c r="F971" s="44"/>
      <c r="G971" s="44"/>
      <c r="H971" s="44"/>
      <c r="I971" s="44"/>
      <c r="J971" s="44"/>
      <c r="K971" s="44"/>
      <c r="L971" s="44"/>
      <c r="M971" s="44"/>
      <c r="N971" s="44"/>
      <c r="O971" s="44"/>
      <c r="P971" s="44"/>
      <c r="Q971" s="44"/>
      <c r="R971" s="44"/>
      <c r="S971" s="44"/>
      <c r="T971" s="44"/>
      <c r="U971" s="44"/>
      <c r="V971" s="44"/>
    </row>
    <row r="972" spans="1:22" ht="19.5" customHeight="1" x14ac:dyDescent="0.2">
      <c r="A972" s="44"/>
      <c r="B972" s="44"/>
      <c r="C972" s="2"/>
      <c r="D972" s="22"/>
      <c r="E972" s="44"/>
      <c r="F972" s="44"/>
      <c r="G972" s="44"/>
      <c r="H972" s="44"/>
      <c r="I972" s="44"/>
      <c r="J972" s="44"/>
      <c r="K972" s="44"/>
      <c r="L972" s="44"/>
      <c r="M972" s="44"/>
      <c r="N972" s="44"/>
      <c r="O972" s="44"/>
      <c r="P972" s="44"/>
      <c r="Q972" s="44"/>
      <c r="R972" s="44"/>
      <c r="S972" s="44"/>
      <c r="T972" s="44"/>
      <c r="U972" s="44"/>
      <c r="V972" s="44"/>
    </row>
    <row r="973" spans="1:22" ht="19.5" customHeight="1" x14ac:dyDescent="0.2">
      <c r="A973" s="44"/>
      <c r="B973" s="44"/>
      <c r="C973" s="2"/>
      <c r="D973" s="22"/>
      <c r="E973" s="44"/>
      <c r="F973" s="44"/>
      <c r="G973" s="44"/>
      <c r="H973" s="44"/>
      <c r="I973" s="44"/>
      <c r="J973" s="44"/>
      <c r="K973" s="44"/>
      <c r="L973" s="44"/>
      <c r="M973" s="44"/>
      <c r="N973" s="44"/>
      <c r="O973" s="44"/>
      <c r="P973" s="44"/>
      <c r="Q973" s="44"/>
      <c r="R973" s="44"/>
      <c r="S973" s="44"/>
      <c r="T973" s="44"/>
      <c r="U973" s="44"/>
      <c r="V973" s="44"/>
    </row>
    <row r="974" spans="1:22" ht="19.5" customHeight="1" x14ac:dyDescent="0.2">
      <c r="A974" s="44"/>
      <c r="B974" s="44"/>
      <c r="C974" s="2"/>
      <c r="D974" s="22"/>
      <c r="E974" s="44"/>
      <c r="F974" s="44"/>
      <c r="G974" s="44"/>
      <c r="H974" s="44"/>
      <c r="I974" s="44"/>
      <c r="J974" s="44"/>
      <c r="K974" s="44"/>
      <c r="L974" s="44"/>
      <c r="M974" s="44"/>
      <c r="N974" s="44"/>
      <c r="O974" s="44"/>
      <c r="P974" s="44"/>
      <c r="Q974" s="44"/>
      <c r="R974" s="44"/>
      <c r="S974" s="44"/>
      <c r="T974" s="44"/>
      <c r="U974" s="44"/>
      <c r="V974" s="44"/>
    </row>
    <row r="975" spans="1:22" ht="19.5" customHeight="1" x14ac:dyDescent="0.2">
      <c r="A975" s="44"/>
      <c r="B975" s="44"/>
      <c r="C975" s="2"/>
      <c r="D975" s="22"/>
      <c r="E975" s="44"/>
      <c r="F975" s="44"/>
      <c r="G975" s="44"/>
      <c r="H975" s="44"/>
      <c r="I975" s="44"/>
      <c r="J975" s="44"/>
      <c r="K975" s="44"/>
      <c r="L975" s="44"/>
      <c r="M975" s="44"/>
      <c r="N975" s="44"/>
      <c r="O975" s="44"/>
      <c r="P975" s="44"/>
      <c r="Q975" s="44"/>
      <c r="R975" s="44"/>
      <c r="S975" s="44"/>
      <c r="T975" s="44"/>
      <c r="U975" s="44"/>
      <c r="V975" s="44"/>
    </row>
    <row r="976" spans="1:22" ht="19.5" customHeight="1" x14ac:dyDescent="0.2">
      <c r="A976" s="44"/>
      <c r="B976" s="44"/>
      <c r="C976" s="2"/>
      <c r="D976" s="22"/>
      <c r="E976" s="44"/>
      <c r="F976" s="44"/>
      <c r="G976" s="44"/>
      <c r="H976" s="44"/>
      <c r="I976" s="44"/>
      <c r="J976" s="44"/>
      <c r="K976" s="44"/>
      <c r="L976" s="44"/>
      <c r="M976" s="44"/>
      <c r="N976" s="44"/>
      <c r="O976" s="44"/>
      <c r="P976" s="44"/>
      <c r="Q976" s="44"/>
      <c r="R976" s="44"/>
      <c r="S976" s="44"/>
      <c r="T976" s="44"/>
      <c r="U976" s="44"/>
      <c r="V976" s="44"/>
    </row>
    <row r="977" spans="1:22" ht="19.5" customHeight="1" x14ac:dyDescent="0.2">
      <c r="A977" s="44"/>
      <c r="B977" s="44"/>
      <c r="C977" s="2"/>
      <c r="D977" s="22"/>
      <c r="E977" s="44"/>
      <c r="F977" s="44"/>
      <c r="G977" s="44"/>
      <c r="H977" s="44"/>
      <c r="I977" s="44"/>
      <c r="J977" s="44"/>
      <c r="K977" s="44"/>
      <c r="L977" s="44"/>
      <c r="M977" s="44"/>
      <c r="N977" s="44"/>
      <c r="O977" s="44"/>
      <c r="P977" s="44"/>
      <c r="Q977" s="44"/>
      <c r="R977" s="44"/>
      <c r="S977" s="44"/>
      <c r="T977" s="44"/>
      <c r="U977" s="44"/>
      <c r="V977" s="44"/>
    </row>
    <row r="978" spans="1:22" ht="19.5" customHeight="1" x14ac:dyDescent="0.2">
      <c r="A978" s="44"/>
      <c r="B978" s="44"/>
      <c r="C978" s="2"/>
      <c r="D978" s="22"/>
      <c r="E978" s="44"/>
      <c r="F978" s="44"/>
      <c r="G978" s="44"/>
      <c r="H978" s="44"/>
      <c r="I978" s="44"/>
      <c r="J978" s="44"/>
      <c r="K978" s="44"/>
      <c r="L978" s="44"/>
      <c r="M978" s="44"/>
      <c r="N978" s="44"/>
      <c r="O978" s="44"/>
      <c r="P978" s="44"/>
      <c r="Q978" s="44"/>
      <c r="R978" s="44"/>
      <c r="S978" s="44"/>
      <c r="T978" s="44"/>
      <c r="U978" s="44"/>
      <c r="V978" s="44"/>
    </row>
    <row r="979" spans="1:22" ht="19.5" customHeight="1" x14ac:dyDescent="0.2">
      <c r="A979" s="44"/>
      <c r="B979" s="44"/>
      <c r="C979" s="2"/>
      <c r="D979" s="22"/>
      <c r="E979" s="44"/>
      <c r="F979" s="44"/>
      <c r="G979" s="44"/>
      <c r="H979" s="44"/>
      <c r="I979" s="44"/>
      <c r="J979" s="44"/>
      <c r="K979" s="44"/>
      <c r="L979" s="44"/>
      <c r="M979" s="44"/>
      <c r="N979" s="44"/>
      <c r="O979" s="44"/>
      <c r="P979" s="44"/>
      <c r="Q979" s="44"/>
      <c r="R979" s="44"/>
      <c r="S979" s="44"/>
      <c r="T979" s="44"/>
      <c r="U979" s="44"/>
      <c r="V979" s="44"/>
    </row>
    <row r="980" spans="1:22" ht="19.5" customHeight="1" x14ac:dyDescent="0.2">
      <c r="A980" s="44"/>
      <c r="B980" s="44"/>
      <c r="C980" s="2"/>
      <c r="D980" s="22"/>
      <c r="E980" s="44"/>
      <c r="F980" s="44"/>
      <c r="G980" s="44"/>
      <c r="H980" s="44"/>
      <c r="I980" s="44"/>
      <c r="J980" s="44"/>
      <c r="K980" s="44"/>
      <c r="L980" s="44"/>
      <c r="M980" s="44"/>
      <c r="N980" s="44"/>
      <c r="O980" s="44"/>
      <c r="P980" s="44"/>
      <c r="Q980" s="44"/>
      <c r="R980" s="44"/>
      <c r="S980" s="44"/>
      <c r="T980" s="44"/>
      <c r="U980" s="44"/>
      <c r="V980" s="44"/>
    </row>
    <row r="981" spans="1:22" ht="19.5" customHeight="1" x14ac:dyDescent="0.2">
      <c r="A981" s="44"/>
      <c r="B981" s="44"/>
      <c r="C981" s="2"/>
      <c r="D981" s="22"/>
      <c r="E981" s="44"/>
      <c r="F981" s="44"/>
      <c r="G981" s="44"/>
      <c r="H981" s="44"/>
      <c r="I981" s="44"/>
      <c r="J981" s="44"/>
      <c r="K981" s="44"/>
      <c r="L981" s="44"/>
      <c r="M981" s="44"/>
      <c r="N981" s="44"/>
      <c r="O981" s="44"/>
      <c r="P981" s="44"/>
      <c r="Q981" s="44"/>
      <c r="R981" s="44"/>
      <c r="S981" s="44"/>
      <c r="T981" s="44"/>
      <c r="U981" s="44"/>
      <c r="V981" s="44"/>
    </row>
    <row r="982" spans="1:22" ht="19.5" customHeight="1" x14ac:dyDescent="0.2">
      <c r="A982" s="44"/>
      <c r="B982" s="44"/>
      <c r="C982" s="2"/>
      <c r="D982" s="22"/>
      <c r="E982" s="44"/>
      <c r="F982" s="44"/>
      <c r="G982" s="44"/>
      <c r="H982" s="44"/>
      <c r="I982" s="44"/>
      <c r="J982" s="44"/>
      <c r="K982" s="44"/>
      <c r="L982" s="44"/>
      <c r="M982" s="44"/>
      <c r="N982" s="44"/>
      <c r="O982" s="44"/>
      <c r="P982" s="44"/>
      <c r="Q982" s="44"/>
      <c r="R982" s="44"/>
      <c r="S982" s="44"/>
      <c r="T982" s="44"/>
      <c r="U982" s="44"/>
      <c r="V982" s="44"/>
    </row>
    <row r="983" spans="1:22" ht="19.5" customHeight="1" x14ac:dyDescent="0.2">
      <c r="A983" s="44"/>
      <c r="B983" s="44"/>
      <c r="C983" s="2"/>
      <c r="D983" s="22"/>
      <c r="E983" s="44"/>
      <c r="F983" s="44"/>
      <c r="G983" s="44"/>
      <c r="H983" s="44"/>
      <c r="I983" s="44"/>
      <c r="J983" s="44"/>
      <c r="K983" s="44"/>
      <c r="L983" s="44"/>
      <c r="M983" s="44"/>
      <c r="N983" s="44"/>
      <c r="O983" s="44"/>
      <c r="P983" s="44"/>
      <c r="Q983" s="44"/>
      <c r="R983" s="44"/>
      <c r="S983" s="44"/>
      <c r="T983" s="44"/>
      <c r="U983" s="44"/>
      <c r="V983" s="44"/>
    </row>
    <row r="984" spans="1:22" ht="19.5" customHeight="1" x14ac:dyDescent="0.2">
      <c r="A984" s="44"/>
      <c r="B984" s="44"/>
      <c r="C984" s="2"/>
      <c r="D984" s="22"/>
      <c r="E984" s="44"/>
      <c r="F984" s="44"/>
      <c r="G984" s="44"/>
      <c r="H984" s="44"/>
      <c r="I984" s="44"/>
      <c r="J984" s="44"/>
      <c r="K984" s="44"/>
      <c r="L984" s="44"/>
      <c r="M984" s="44"/>
      <c r="N984" s="44"/>
      <c r="O984" s="44"/>
      <c r="P984" s="44"/>
      <c r="Q984" s="44"/>
      <c r="R984" s="44"/>
      <c r="S984" s="44"/>
      <c r="T984" s="44"/>
      <c r="U984" s="44"/>
      <c r="V984" s="44"/>
    </row>
    <row r="985" spans="1:22" ht="19.5" customHeight="1" x14ac:dyDescent="0.2">
      <c r="A985" s="44"/>
      <c r="B985" s="44"/>
      <c r="C985" s="2"/>
      <c r="D985" s="22"/>
      <c r="E985" s="44"/>
      <c r="F985" s="44"/>
      <c r="G985" s="44"/>
      <c r="H985" s="44"/>
      <c r="I985" s="44"/>
      <c r="J985" s="44"/>
      <c r="K985" s="44"/>
      <c r="L985" s="44"/>
      <c r="M985" s="44"/>
      <c r="N985" s="44"/>
      <c r="O985" s="44"/>
      <c r="P985" s="44"/>
      <c r="Q985" s="44"/>
      <c r="R985" s="44"/>
      <c r="S985" s="44"/>
      <c r="T985" s="44"/>
      <c r="U985" s="44"/>
      <c r="V985" s="44"/>
    </row>
    <row r="986" spans="1:22" ht="19.5" customHeight="1" x14ac:dyDescent="0.2">
      <c r="A986" s="44"/>
      <c r="B986" s="44"/>
      <c r="C986" s="2"/>
      <c r="D986" s="22"/>
      <c r="E986" s="44"/>
      <c r="F986" s="44"/>
      <c r="G986" s="44"/>
      <c r="H986" s="44"/>
      <c r="I986" s="44"/>
      <c r="J986" s="44"/>
      <c r="K986" s="44"/>
      <c r="L986" s="44"/>
      <c r="M986" s="44"/>
      <c r="N986" s="44"/>
      <c r="O986" s="44"/>
      <c r="P986" s="44"/>
      <c r="Q986" s="44"/>
      <c r="R986" s="44"/>
      <c r="S986" s="44"/>
      <c r="T986" s="44"/>
      <c r="U986" s="44"/>
      <c r="V986" s="44"/>
    </row>
    <row r="987" spans="1:22" ht="19.5" customHeight="1" x14ac:dyDescent="0.2">
      <c r="A987" s="44"/>
      <c r="B987" s="44"/>
      <c r="C987" s="2"/>
      <c r="D987" s="22"/>
      <c r="E987" s="44"/>
      <c r="F987" s="44"/>
      <c r="G987" s="44"/>
      <c r="H987" s="44"/>
      <c r="I987" s="44"/>
      <c r="J987" s="44"/>
      <c r="K987" s="44"/>
      <c r="L987" s="44"/>
      <c r="M987" s="44"/>
      <c r="N987" s="44"/>
      <c r="O987" s="44"/>
      <c r="P987" s="44"/>
      <c r="Q987" s="44"/>
      <c r="R987" s="44"/>
      <c r="S987" s="44"/>
      <c r="T987" s="44"/>
      <c r="U987" s="44"/>
      <c r="V987" s="44"/>
    </row>
    <row r="988" spans="1:22" ht="19.5" customHeight="1" x14ac:dyDescent="0.2">
      <c r="A988" s="44"/>
      <c r="B988" s="44"/>
      <c r="C988" s="2"/>
      <c r="D988" s="22"/>
      <c r="E988" s="44"/>
      <c r="F988" s="44"/>
      <c r="G988" s="44"/>
      <c r="H988" s="44"/>
      <c r="I988" s="44"/>
      <c r="J988" s="44"/>
      <c r="K988" s="44"/>
      <c r="L988" s="44"/>
      <c r="M988" s="44"/>
      <c r="N988" s="44"/>
      <c r="O988" s="44"/>
      <c r="P988" s="44"/>
      <c r="Q988" s="44"/>
      <c r="R988" s="44"/>
      <c r="S988" s="44"/>
      <c r="T988" s="44"/>
      <c r="U988" s="44"/>
      <c r="V988" s="44"/>
    </row>
    <row r="989" spans="1:22" ht="19.5" customHeight="1" x14ac:dyDescent="0.2">
      <c r="A989" s="44"/>
      <c r="B989" s="44"/>
      <c r="C989" s="2"/>
      <c r="D989" s="22"/>
      <c r="E989" s="44"/>
      <c r="F989" s="44"/>
      <c r="G989" s="44"/>
      <c r="H989" s="44"/>
      <c r="I989" s="44"/>
      <c r="J989" s="44"/>
      <c r="K989" s="44"/>
      <c r="L989" s="44"/>
      <c r="M989" s="44"/>
      <c r="N989" s="44"/>
      <c r="O989" s="44"/>
      <c r="P989" s="44"/>
      <c r="Q989" s="44"/>
      <c r="R989" s="44"/>
      <c r="S989" s="44"/>
      <c r="T989" s="44"/>
      <c r="U989" s="44"/>
      <c r="V989" s="44"/>
    </row>
    <row r="990" spans="1:22" ht="19.5" customHeight="1" x14ac:dyDescent="0.2">
      <c r="A990" s="44"/>
      <c r="B990" s="44"/>
      <c r="C990" s="2"/>
      <c r="D990" s="22"/>
      <c r="E990" s="44"/>
      <c r="F990" s="44"/>
      <c r="G990" s="44"/>
      <c r="H990" s="44"/>
      <c r="I990" s="44"/>
      <c r="J990" s="44"/>
      <c r="K990" s="44"/>
      <c r="L990" s="44"/>
      <c r="M990" s="44"/>
      <c r="N990" s="44"/>
      <c r="O990" s="44"/>
      <c r="P990" s="44"/>
      <c r="Q990" s="44"/>
      <c r="R990" s="44"/>
      <c r="S990" s="44"/>
      <c r="T990" s="44"/>
      <c r="U990" s="44"/>
      <c r="V990" s="44"/>
    </row>
    <row r="991" spans="1:22" ht="19.5" customHeight="1" x14ac:dyDescent="0.2">
      <c r="A991" s="44"/>
      <c r="B991" s="44"/>
      <c r="C991" s="2"/>
      <c r="D991" s="22"/>
      <c r="E991" s="44"/>
      <c r="F991" s="44"/>
      <c r="G991" s="44"/>
      <c r="H991" s="44"/>
      <c r="I991" s="44"/>
      <c r="J991" s="44"/>
      <c r="K991" s="44"/>
      <c r="L991" s="44"/>
      <c r="M991" s="44"/>
      <c r="N991" s="44"/>
      <c r="O991" s="44"/>
      <c r="P991" s="44"/>
      <c r="Q991" s="44"/>
      <c r="R991" s="44"/>
      <c r="S991" s="44"/>
      <c r="T991" s="44"/>
      <c r="U991" s="44"/>
      <c r="V991" s="44"/>
    </row>
    <row r="992" spans="1:22" ht="19.5" customHeight="1" x14ac:dyDescent="0.2">
      <c r="A992" s="44"/>
      <c r="B992" s="44"/>
      <c r="C992" s="2"/>
      <c r="D992" s="22"/>
      <c r="E992" s="44"/>
      <c r="F992" s="44"/>
      <c r="G992" s="44"/>
      <c r="H992" s="44"/>
      <c r="I992" s="44"/>
      <c r="J992" s="44"/>
      <c r="K992" s="44"/>
      <c r="L992" s="44"/>
      <c r="M992" s="44"/>
      <c r="N992" s="44"/>
      <c r="O992" s="44"/>
      <c r="P992" s="44"/>
      <c r="Q992" s="44"/>
      <c r="R992" s="44"/>
      <c r="S992" s="44"/>
      <c r="T992" s="44"/>
      <c r="U992" s="44"/>
      <c r="V992" s="44"/>
    </row>
    <row r="993" spans="1:22" ht="19.5" customHeight="1" x14ac:dyDescent="0.2">
      <c r="A993" s="44"/>
      <c r="B993" s="44"/>
      <c r="C993" s="2"/>
      <c r="D993" s="22"/>
      <c r="E993" s="44"/>
      <c r="F993" s="44"/>
      <c r="G993" s="44"/>
      <c r="H993" s="44"/>
      <c r="I993" s="44"/>
      <c r="J993" s="44"/>
      <c r="K993" s="44"/>
      <c r="L993" s="44"/>
      <c r="M993" s="44"/>
      <c r="N993" s="44"/>
      <c r="O993" s="44"/>
      <c r="P993" s="44"/>
      <c r="Q993" s="44"/>
      <c r="R993" s="44"/>
      <c r="S993" s="44"/>
      <c r="T993" s="44"/>
      <c r="U993" s="44"/>
      <c r="V993" s="44"/>
    </row>
    <row r="994" spans="1:22" ht="19.5" customHeight="1" x14ac:dyDescent="0.2">
      <c r="A994" s="44"/>
      <c r="B994" s="44"/>
      <c r="C994" s="2"/>
      <c r="D994" s="22"/>
      <c r="E994" s="44"/>
      <c r="F994" s="44"/>
      <c r="G994" s="44"/>
      <c r="H994" s="44"/>
      <c r="I994" s="44"/>
      <c r="J994" s="44"/>
      <c r="K994" s="44"/>
      <c r="L994" s="44"/>
      <c r="M994" s="44"/>
      <c r="N994" s="44"/>
      <c r="O994" s="44"/>
      <c r="P994" s="44"/>
      <c r="Q994" s="44"/>
      <c r="R994" s="44"/>
      <c r="S994" s="44"/>
      <c r="T994" s="44"/>
      <c r="U994" s="44"/>
      <c r="V994" s="44"/>
    </row>
    <row r="995" spans="1:22" ht="19.5" customHeight="1" x14ac:dyDescent="0.2">
      <c r="A995" s="44"/>
      <c r="B995" s="44"/>
      <c r="C995" s="2"/>
      <c r="D995" s="22"/>
      <c r="E995" s="44"/>
      <c r="F995" s="44"/>
      <c r="G995" s="44"/>
      <c r="H995" s="44"/>
      <c r="I995" s="44"/>
      <c r="J995" s="44"/>
      <c r="K995" s="44"/>
      <c r="L995" s="44"/>
      <c r="M995" s="44"/>
      <c r="N995" s="44"/>
      <c r="O995" s="44"/>
      <c r="P995" s="44"/>
      <c r="Q995" s="44"/>
      <c r="R995" s="44"/>
      <c r="S995" s="44"/>
      <c r="T995" s="44"/>
      <c r="U995" s="44"/>
      <c r="V995" s="44"/>
    </row>
    <row r="996" spans="1:22" ht="19.5" customHeight="1" x14ac:dyDescent="0.2">
      <c r="A996" s="44"/>
      <c r="B996" s="44"/>
      <c r="C996" s="2"/>
      <c r="D996" s="22"/>
      <c r="E996" s="44"/>
      <c r="F996" s="44"/>
      <c r="G996" s="44"/>
      <c r="H996" s="44"/>
      <c r="I996" s="44"/>
      <c r="J996" s="44"/>
      <c r="K996" s="44"/>
      <c r="L996" s="44"/>
      <c r="M996" s="44"/>
      <c r="N996" s="44"/>
      <c r="O996" s="44"/>
      <c r="P996" s="44"/>
      <c r="Q996" s="44"/>
      <c r="R996" s="44"/>
      <c r="S996" s="44"/>
      <c r="T996" s="44"/>
      <c r="U996" s="44"/>
      <c r="V996" s="44"/>
    </row>
    <row r="997" spans="1:22" ht="19.5" customHeight="1" x14ac:dyDescent="0.2">
      <c r="A997" s="44"/>
      <c r="B997" s="44"/>
      <c r="C997" s="2"/>
      <c r="D997" s="22"/>
      <c r="E997" s="44"/>
      <c r="F997" s="44"/>
      <c r="G997" s="44"/>
      <c r="H997" s="44"/>
      <c r="I997" s="44"/>
      <c r="J997" s="44"/>
      <c r="K997" s="44"/>
      <c r="L997" s="44"/>
      <c r="M997" s="44"/>
      <c r="N997" s="44"/>
      <c r="O997" s="44"/>
      <c r="P997" s="44"/>
      <c r="Q997" s="44"/>
      <c r="R997" s="44"/>
      <c r="S997" s="44"/>
      <c r="T997" s="44"/>
      <c r="U997" s="44"/>
      <c r="V997" s="44"/>
    </row>
    <row r="998" spans="1:22" ht="19.5" customHeight="1" x14ac:dyDescent="0.2">
      <c r="A998" s="44"/>
      <c r="B998" s="44"/>
      <c r="C998" s="2"/>
      <c r="D998" s="22"/>
      <c r="E998" s="44"/>
      <c r="F998" s="44"/>
      <c r="G998" s="44"/>
      <c r="H998" s="44"/>
      <c r="I998" s="44"/>
      <c r="J998" s="44"/>
      <c r="K998" s="44"/>
      <c r="L998" s="44"/>
      <c r="M998" s="44"/>
      <c r="N998" s="44"/>
      <c r="O998" s="44"/>
      <c r="P998" s="44"/>
      <c r="Q998" s="44"/>
      <c r="R998" s="44"/>
      <c r="S998" s="44"/>
      <c r="T998" s="44"/>
      <c r="U998" s="44"/>
      <c r="V998" s="44"/>
    </row>
    <row r="999" spans="1:22" ht="19.5" customHeight="1" x14ac:dyDescent="0.2">
      <c r="A999" s="44"/>
      <c r="B999" s="44"/>
      <c r="C999" s="2"/>
      <c r="D999" s="22"/>
      <c r="E999" s="44"/>
      <c r="F999" s="44"/>
      <c r="G999" s="44"/>
      <c r="H999" s="44"/>
      <c r="I999" s="44"/>
      <c r="J999" s="44"/>
      <c r="K999" s="44"/>
      <c r="L999" s="44"/>
      <c r="M999" s="44"/>
      <c r="N999" s="44"/>
      <c r="O999" s="44"/>
      <c r="P999" s="44"/>
      <c r="Q999" s="44"/>
      <c r="R999" s="44"/>
      <c r="S999" s="44"/>
      <c r="T999" s="44"/>
      <c r="U999" s="44"/>
      <c r="V999" s="44"/>
    </row>
    <row r="1000" spans="1:22" ht="19.5" customHeight="1" x14ac:dyDescent="0.2">
      <c r="A1000" s="44"/>
      <c r="B1000" s="44"/>
      <c r="C1000" s="2"/>
      <c r="D1000" s="22"/>
      <c r="E1000" s="44"/>
      <c r="F1000" s="44"/>
      <c r="G1000" s="44"/>
      <c r="H1000" s="44"/>
      <c r="I1000" s="44"/>
      <c r="J1000" s="44"/>
      <c r="K1000" s="44"/>
      <c r="L1000" s="44"/>
      <c r="M1000" s="44"/>
      <c r="N1000" s="44"/>
      <c r="O1000" s="44"/>
      <c r="P1000" s="44"/>
      <c r="Q1000" s="44"/>
      <c r="R1000" s="44"/>
      <c r="S1000" s="44"/>
      <c r="T1000" s="44"/>
      <c r="U1000" s="44"/>
      <c r="V1000" s="44"/>
    </row>
    <row r="1001" spans="1:22" ht="19.5" customHeight="1" x14ac:dyDescent="0.2">
      <c r="A1001" s="44"/>
      <c r="B1001" s="44"/>
      <c r="C1001" s="2"/>
      <c r="D1001" s="22"/>
      <c r="E1001" s="44"/>
      <c r="F1001" s="44"/>
      <c r="G1001" s="44"/>
      <c r="H1001" s="44"/>
      <c r="I1001" s="44"/>
      <c r="J1001" s="44"/>
      <c r="K1001" s="44"/>
      <c r="L1001" s="44"/>
      <c r="M1001" s="44"/>
      <c r="N1001" s="44"/>
      <c r="O1001" s="44"/>
      <c r="P1001" s="44"/>
      <c r="Q1001" s="44"/>
      <c r="R1001" s="44"/>
      <c r="S1001" s="44"/>
      <c r="T1001" s="44"/>
      <c r="U1001" s="44"/>
      <c r="V1001" s="44"/>
    </row>
    <row r="1002" spans="1:22" ht="19.5" customHeight="1" x14ac:dyDescent="0.2">
      <c r="A1002" s="44"/>
      <c r="B1002" s="44"/>
      <c r="C1002" s="2"/>
      <c r="D1002" s="22"/>
      <c r="E1002" s="44"/>
      <c r="F1002" s="44"/>
      <c r="G1002" s="44"/>
      <c r="H1002" s="44"/>
      <c r="I1002" s="44"/>
      <c r="J1002" s="44"/>
      <c r="K1002" s="44"/>
      <c r="L1002" s="44"/>
      <c r="M1002" s="44"/>
      <c r="N1002" s="44"/>
      <c r="O1002" s="44"/>
      <c r="P1002" s="44"/>
      <c r="Q1002" s="44"/>
      <c r="R1002" s="44"/>
      <c r="S1002" s="44"/>
      <c r="T1002" s="44"/>
      <c r="U1002" s="44"/>
      <c r="V1002" s="44"/>
    </row>
    <row r="1003" spans="1:22" ht="19.5" customHeight="1" x14ac:dyDescent="0.2">
      <c r="A1003" s="44"/>
      <c r="B1003" s="44"/>
      <c r="C1003" s="2"/>
      <c r="D1003" s="22"/>
      <c r="E1003" s="44"/>
      <c r="F1003" s="44"/>
      <c r="G1003" s="44"/>
      <c r="H1003" s="44"/>
      <c r="I1003" s="44"/>
      <c r="J1003" s="44"/>
      <c r="K1003" s="44"/>
      <c r="L1003" s="44"/>
      <c r="M1003" s="44"/>
      <c r="N1003" s="44"/>
      <c r="O1003" s="44"/>
      <c r="P1003" s="44"/>
      <c r="Q1003" s="44"/>
      <c r="R1003" s="44"/>
      <c r="S1003" s="44"/>
      <c r="T1003" s="44"/>
      <c r="U1003" s="44"/>
      <c r="V1003" s="44"/>
    </row>
    <row r="1004" spans="1:22" ht="19.5" customHeight="1" x14ac:dyDescent="0.2">
      <c r="A1004" s="44"/>
      <c r="B1004" s="44"/>
      <c r="C1004" s="2"/>
      <c r="D1004" s="22"/>
      <c r="E1004" s="44"/>
      <c r="F1004" s="44"/>
      <c r="G1004" s="44"/>
      <c r="H1004" s="44"/>
      <c r="I1004" s="44"/>
      <c r="J1004" s="44"/>
      <c r="K1004" s="44"/>
      <c r="L1004" s="44"/>
      <c r="M1004" s="44"/>
      <c r="N1004" s="44"/>
      <c r="O1004" s="44"/>
      <c r="P1004" s="44"/>
      <c r="Q1004" s="44"/>
      <c r="R1004" s="44"/>
      <c r="S1004" s="44"/>
      <c r="T1004" s="44"/>
      <c r="U1004" s="44"/>
      <c r="V1004" s="44"/>
    </row>
    <row r="1005" spans="1:22" ht="19.5" customHeight="1" x14ac:dyDescent="0.2">
      <c r="A1005" s="44"/>
      <c r="B1005" s="44"/>
      <c r="C1005" s="2"/>
      <c r="D1005" s="22"/>
      <c r="E1005" s="44"/>
      <c r="F1005" s="44"/>
      <c r="G1005" s="44"/>
      <c r="H1005" s="44"/>
      <c r="I1005" s="44"/>
      <c r="J1005" s="44"/>
      <c r="K1005" s="44"/>
      <c r="L1005" s="44"/>
      <c r="M1005" s="44"/>
      <c r="N1005" s="44"/>
      <c r="O1005" s="44"/>
      <c r="P1005" s="44"/>
      <c r="Q1005" s="44"/>
      <c r="R1005" s="44"/>
      <c r="S1005" s="44"/>
      <c r="T1005" s="44"/>
      <c r="U1005" s="44"/>
      <c r="V1005" s="44"/>
    </row>
    <row r="1006" spans="1:22" ht="19.5" customHeight="1" x14ac:dyDescent="0.2">
      <c r="A1006" s="44"/>
      <c r="B1006" s="44"/>
      <c r="C1006" s="2"/>
      <c r="D1006" s="22"/>
      <c r="E1006" s="44"/>
      <c r="F1006" s="44"/>
      <c r="G1006" s="44"/>
      <c r="H1006" s="44"/>
      <c r="I1006" s="44"/>
      <c r="J1006" s="44"/>
      <c r="K1006" s="44"/>
      <c r="L1006" s="44"/>
      <c r="M1006" s="44"/>
      <c r="N1006" s="44"/>
      <c r="O1006" s="44"/>
      <c r="P1006" s="44"/>
      <c r="Q1006" s="44"/>
      <c r="R1006" s="44"/>
      <c r="S1006" s="44"/>
      <c r="T1006" s="44"/>
      <c r="U1006" s="44"/>
      <c r="V1006" s="44"/>
    </row>
    <row r="1007" spans="1:22" ht="19.5" customHeight="1" x14ac:dyDescent="0.2">
      <c r="A1007" s="44"/>
      <c r="B1007" s="44"/>
      <c r="C1007" s="2"/>
      <c r="D1007" s="22"/>
      <c r="E1007" s="44"/>
      <c r="F1007" s="44"/>
      <c r="G1007" s="44"/>
      <c r="H1007" s="44"/>
      <c r="I1007" s="44"/>
      <c r="J1007" s="44"/>
      <c r="K1007" s="44"/>
      <c r="L1007" s="44"/>
      <c r="M1007" s="44"/>
      <c r="N1007" s="44"/>
      <c r="O1007" s="44"/>
      <c r="P1007" s="44"/>
      <c r="Q1007" s="44"/>
      <c r="R1007" s="44"/>
      <c r="S1007" s="44"/>
      <c r="T1007" s="44"/>
      <c r="U1007" s="44"/>
      <c r="V1007" s="44"/>
    </row>
    <row r="1008" spans="1:22" ht="19.5" customHeight="1" x14ac:dyDescent="0.2">
      <c r="A1008" s="44"/>
      <c r="B1008" s="44"/>
      <c r="C1008" s="2"/>
      <c r="D1008" s="22"/>
      <c r="E1008" s="44"/>
      <c r="F1008" s="44"/>
      <c r="G1008" s="44"/>
      <c r="H1008" s="44"/>
      <c r="I1008" s="44"/>
      <c r="J1008" s="44"/>
      <c r="K1008" s="44"/>
      <c r="L1008" s="44"/>
      <c r="M1008" s="44"/>
      <c r="N1008" s="44"/>
      <c r="O1008" s="44"/>
      <c r="P1008" s="44"/>
      <c r="Q1008" s="44"/>
      <c r="R1008" s="44"/>
      <c r="S1008" s="44"/>
      <c r="T1008" s="44"/>
      <c r="U1008" s="44"/>
      <c r="V1008" s="44"/>
    </row>
    <row r="1009" spans="1:22" ht="19.5" customHeight="1" x14ac:dyDescent="0.2">
      <c r="A1009" s="44"/>
      <c r="B1009" s="44"/>
      <c r="C1009" s="2"/>
      <c r="D1009" s="22"/>
      <c r="E1009" s="44"/>
      <c r="F1009" s="44"/>
      <c r="G1009" s="44"/>
      <c r="H1009" s="44"/>
      <c r="I1009" s="44"/>
      <c r="J1009" s="44"/>
      <c r="K1009" s="44"/>
      <c r="L1009" s="44"/>
      <c r="M1009" s="44"/>
      <c r="N1009" s="44"/>
      <c r="O1009" s="44"/>
      <c r="P1009" s="44"/>
      <c r="Q1009" s="44"/>
      <c r="R1009" s="44"/>
      <c r="S1009" s="44"/>
      <c r="T1009" s="44"/>
      <c r="U1009" s="44"/>
      <c r="V1009" s="44"/>
    </row>
    <row r="1010" spans="1:22" ht="19.5" customHeight="1" x14ac:dyDescent="0.2">
      <c r="A1010" s="44"/>
      <c r="B1010" s="44"/>
      <c r="C1010" s="2"/>
      <c r="D1010" s="22"/>
      <c r="E1010" s="44"/>
      <c r="F1010" s="44"/>
      <c r="G1010" s="44"/>
      <c r="H1010" s="44"/>
      <c r="I1010" s="44"/>
      <c r="J1010" s="44"/>
      <c r="K1010" s="44"/>
      <c r="L1010" s="44"/>
      <c r="M1010" s="44"/>
      <c r="N1010" s="44"/>
      <c r="O1010" s="44"/>
      <c r="P1010" s="44"/>
      <c r="Q1010" s="44"/>
      <c r="R1010" s="44"/>
      <c r="S1010" s="44"/>
      <c r="T1010" s="44"/>
      <c r="U1010" s="44"/>
      <c r="V1010" s="44"/>
    </row>
    <row r="1011" spans="1:22" ht="19.5" customHeight="1" x14ac:dyDescent="0.2">
      <c r="A1011" s="44"/>
      <c r="B1011" s="44"/>
      <c r="C1011" s="2"/>
      <c r="D1011" s="22"/>
      <c r="E1011" s="44"/>
      <c r="F1011" s="44"/>
      <c r="G1011" s="44"/>
      <c r="H1011" s="44"/>
      <c r="I1011" s="44"/>
      <c r="J1011" s="44"/>
      <c r="K1011" s="44"/>
      <c r="L1011" s="44"/>
      <c r="M1011" s="44"/>
      <c r="N1011" s="44"/>
      <c r="O1011" s="44"/>
      <c r="P1011" s="44"/>
      <c r="Q1011" s="44"/>
      <c r="R1011" s="44"/>
      <c r="S1011" s="44"/>
      <c r="T1011" s="44"/>
      <c r="U1011" s="44"/>
      <c r="V1011" s="44"/>
    </row>
    <row r="1012" spans="1:22" ht="19.5" customHeight="1" x14ac:dyDescent="0.2">
      <c r="A1012" s="44"/>
      <c r="B1012" s="44"/>
      <c r="C1012" s="2"/>
      <c r="D1012" s="22"/>
      <c r="E1012" s="44"/>
      <c r="F1012" s="44"/>
      <c r="G1012" s="44"/>
      <c r="H1012" s="44"/>
      <c r="I1012" s="44"/>
      <c r="J1012" s="44"/>
      <c r="K1012" s="44"/>
      <c r="L1012" s="44"/>
      <c r="M1012" s="44"/>
      <c r="N1012" s="44"/>
      <c r="O1012" s="44"/>
      <c r="P1012" s="44"/>
      <c r="Q1012" s="44"/>
      <c r="R1012" s="44"/>
      <c r="S1012" s="44"/>
      <c r="T1012" s="44"/>
      <c r="U1012" s="44"/>
      <c r="V1012" s="44"/>
    </row>
    <row r="1013" spans="1:22" ht="19.5" customHeight="1" x14ac:dyDescent="0.2">
      <c r="A1013" s="44"/>
      <c r="B1013" s="44"/>
      <c r="C1013" s="2"/>
      <c r="D1013" s="22"/>
      <c r="E1013" s="44"/>
      <c r="F1013" s="44"/>
      <c r="G1013" s="44"/>
      <c r="H1013" s="44"/>
      <c r="I1013" s="44"/>
      <c r="J1013" s="44"/>
      <c r="K1013" s="44"/>
      <c r="L1013" s="44"/>
      <c r="M1013" s="44"/>
      <c r="N1013" s="44"/>
      <c r="O1013" s="44"/>
      <c r="P1013" s="44"/>
      <c r="Q1013" s="44"/>
      <c r="R1013" s="44"/>
      <c r="S1013" s="44"/>
      <c r="T1013" s="44"/>
      <c r="U1013" s="44"/>
      <c r="V1013" s="44"/>
    </row>
    <row r="1014" spans="1:22" ht="19.5" customHeight="1" x14ac:dyDescent="0.2">
      <c r="A1014" s="44"/>
      <c r="B1014" s="44"/>
      <c r="C1014" s="2"/>
      <c r="D1014" s="22"/>
      <c r="E1014" s="44"/>
      <c r="F1014" s="44"/>
      <c r="G1014" s="44"/>
      <c r="H1014" s="44"/>
      <c r="I1014" s="44"/>
      <c r="J1014" s="44"/>
      <c r="K1014" s="44"/>
      <c r="L1014" s="44"/>
      <c r="M1014" s="44"/>
      <c r="N1014" s="44"/>
      <c r="O1014" s="44"/>
      <c r="P1014" s="44"/>
      <c r="Q1014" s="44"/>
      <c r="R1014" s="44"/>
      <c r="S1014" s="44"/>
      <c r="T1014" s="44"/>
      <c r="U1014" s="44"/>
      <c r="V1014" s="44"/>
    </row>
    <row r="1015" spans="1:22" ht="19.5" customHeight="1" x14ac:dyDescent="0.2">
      <c r="A1015" s="44"/>
      <c r="B1015" s="44"/>
      <c r="C1015" s="2"/>
      <c r="D1015" s="22"/>
      <c r="E1015" s="44"/>
      <c r="F1015" s="44"/>
      <c r="G1015" s="44"/>
      <c r="H1015" s="44"/>
      <c r="I1015" s="44"/>
      <c r="J1015" s="44"/>
      <c r="K1015" s="44"/>
      <c r="L1015" s="44"/>
      <c r="M1015" s="44"/>
      <c r="N1015" s="44"/>
      <c r="O1015" s="44"/>
      <c r="P1015" s="44"/>
      <c r="Q1015" s="44"/>
      <c r="R1015" s="44"/>
      <c r="S1015" s="44"/>
      <c r="T1015" s="44"/>
      <c r="U1015" s="44"/>
      <c r="V1015" s="44"/>
    </row>
    <row r="1016" spans="1:22" ht="19.5" customHeight="1" x14ac:dyDescent="0.2">
      <c r="A1016" s="44"/>
      <c r="B1016" s="44"/>
      <c r="C1016" s="2"/>
      <c r="D1016" s="22"/>
      <c r="E1016" s="44"/>
      <c r="F1016" s="44"/>
      <c r="G1016" s="44"/>
      <c r="H1016" s="44"/>
      <c r="I1016" s="44"/>
      <c r="J1016" s="44"/>
      <c r="K1016" s="44"/>
      <c r="L1016" s="44"/>
      <c r="M1016" s="44"/>
      <c r="N1016" s="44"/>
      <c r="O1016" s="44"/>
      <c r="P1016" s="44"/>
      <c r="Q1016" s="44"/>
      <c r="R1016" s="44"/>
      <c r="S1016" s="44"/>
      <c r="T1016" s="44"/>
      <c r="U1016" s="44"/>
      <c r="V1016" s="44"/>
    </row>
    <row r="1017" spans="1:22" ht="19.5" customHeight="1" x14ac:dyDescent="0.2">
      <c r="A1017" s="44"/>
      <c r="B1017" s="44"/>
      <c r="C1017" s="2"/>
      <c r="D1017" s="22"/>
      <c r="E1017" s="44"/>
      <c r="F1017" s="44"/>
      <c r="G1017" s="44"/>
      <c r="H1017" s="44"/>
      <c r="I1017" s="44"/>
      <c r="J1017" s="44"/>
      <c r="K1017" s="44"/>
      <c r="L1017" s="44"/>
      <c r="M1017" s="44"/>
      <c r="N1017" s="44"/>
      <c r="O1017" s="44"/>
      <c r="P1017" s="44"/>
      <c r="Q1017" s="44"/>
      <c r="R1017" s="44"/>
      <c r="S1017" s="44"/>
      <c r="T1017" s="44"/>
      <c r="U1017" s="44"/>
      <c r="V1017" s="44"/>
    </row>
    <row r="1018" spans="1:22" ht="19.5" customHeight="1" x14ac:dyDescent="0.2">
      <c r="A1018" s="44"/>
      <c r="B1018" s="44"/>
      <c r="C1018" s="2"/>
      <c r="D1018" s="22"/>
      <c r="E1018" s="44"/>
      <c r="F1018" s="44"/>
      <c r="G1018" s="44"/>
      <c r="H1018" s="44"/>
      <c r="I1018" s="44"/>
      <c r="J1018" s="44"/>
      <c r="K1018" s="44"/>
      <c r="L1018" s="44"/>
      <c r="M1018" s="44"/>
      <c r="N1018" s="44"/>
      <c r="O1018" s="44"/>
      <c r="P1018" s="44"/>
      <c r="Q1018" s="44"/>
      <c r="R1018" s="44"/>
      <c r="S1018" s="44"/>
      <c r="T1018" s="44"/>
      <c r="U1018" s="44"/>
      <c r="V1018" s="44"/>
    </row>
    <row r="1019" spans="1:22" ht="19.5" customHeight="1" x14ac:dyDescent="0.2">
      <c r="A1019" s="44"/>
      <c r="B1019" s="44"/>
      <c r="C1019" s="2"/>
      <c r="D1019" s="22"/>
      <c r="E1019" s="44"/>
      <c r="F1019" s="44"/>
      <c r="G1019" s="44"/>
      <c r="H1019" s="44"/>
      <c r="I1019" s="44"/>
      <c r="J1019" s="44"/>
      <c r="K1019" s="44"/>
      <c r="L1019" s="44"/>
      <c r="M1019" s="44"/>
      <c r="N1019" s="44"/>
      <c r="O1019" s="44"/>
      <c r="P1019" s="44"/>
      <c r="Q1019" s="44"/>
      <c r="R1019" s="44"/>
      <c r="S1019" s="44"/>
      <c r="T1019" s="44"/>
      <c r="U1019" s="44"/>
      <c r="V1019" s="44"/>
    </row>
  </sheetData>
  <sheetProtection algorithmName="SHA-512" hashValue="CBwVtDbElfRIOOVqhfIubpi1EokHpnbFXKpy3AIoXVbiS8qp0bSIebZvSyoF1uCXuLpIIWYyqwSQikzUDpE81g==" saltValue="1REqP0tOpRhFDYQ95pympg==" spinCount="100000" sheet="1" formatCells="0" formatColumns="0" formatRows="0" insertColumns="0" insertRows="0" deleteColumns="0" deleteRows="0"/>
  <autoFilter ref="A13:R14" xr:uid="{00000000-0009-0000-0000-000001000000}"/>
  <mergeCells count="162">
    <mergeCell ref="C60:C61"/>
    <mergeCell ref="B60:B61"/>
    <mergeCell ref="C69:C71"/>
    <mergeCell ref="C66:C67"/>
    <mergeCell ref="B72:B74"/>
    <mergeCell ref="A72:A74"/>
    <mergeCell ref="Q13:Q14"/>
    <mergeCell ref="R13:R14"/>
    <mergeCell ref="C18:C19"/>
    <mergeCell ref="D18:D19"/>
    <mergeCell ref="H72:H74"/>
    <mergeCell ref="A69:A71"/>
    <mergeCell ref="B69:B71"/>
    <mergeCell ref="C72:C74"/>
    <mergeCell ref="D72:D74"/>
    <mergeCell ref="A52:A53"/>
    <mergeCell ref="A54:A55"/>
    <mergeCell ref="A56:A57"/>
    <mergeCell ref="A58:A59"/>
    <mergeCell ref="A62:A63"/>
    <mergeCell ref="A60:A61"/>
    <mergeCell ref="A64:A65"/>
    <mergeCell ref="A66:A67"/>
    <mergeCell ref="B66:B67"/>
    <mergeCell ref="C58:C59"/>
    <mergeCell ref="B62:B63"/>
    <mergeCell ref="C62:C63"/>
    <mergeCell ref="B64:B65"/>
    <mergeCell ref="C64:C65"/>
    <mergeCell ref="F13:F14"/>
    <mergeCell ref="G13:G14"/>
    <mergeCell ref="A18:A19"/>
    <mergeCell ref="A26:A27"/>
    <mergeCell ref="A28:A29"/>
    <mergeCell ref="B28:B29"/>
    <mergeCell ref="C28:C29"/>
    <mergeCell ref="D28:D29"/>
    <mergeCell ref="A20:A21"/>
    <mergeCell ref="B20:B21"/>
    <mergeCell ref="C20:C21"/>
    <mergeCell ref="D20:D21"/>
    <mergeCell ref="A22:A23"/>
    <mergeCell ref="B22:B23"/>
    <mergeCell ref="A24:A25"/>
    <mergeCell ref="B24:B25"/>
    <mergeCell ref="D60:D61"/>
    <mergeCell ref="I72:I74"/>
    <mergeCell ref="J72:J74"/>
    <mergeCell ref="G72:G74"/>
    <mergeCell ref="Q69:Q71"/>
    <mergeCell ref="R69:R71"/>
    <mergeCell ref="D58:D59"/>
    <mergeCell ref="H69:H71"/>
    <mergeCell ref="I69:I71"/>
    <mergeCell ref="J69:J71"/>
    <mergeCell ref="K69:K71"/>
    <mergeCell ref="L69:L71"/>
    <mergeCell ref="M69:M71"/>
    <mergeCell ref="N69:N71"/>
    <mergeCell ref="O69:O71"/>
    <mergeCell ref="E72:E74"/>
    <mergeCell ref="F72:F74"/>
    <mergeCell ref="D62:D63"/>
    <mergeCell ref="K72:K74"/>
    <mergeCell ref="L72:L74"/>
    <mergeCell ref="M72:M74"/>
    <mergeCell ref="N72:N74"/>
    <mergeCell ref="Q72:Q74"/>
    <mergeCell ref="R72:R74"/>
    <mergeCell ref="A30:A31"/>
    <mergeCell ref="B30:B31"/>
    <mergeCell ref="C30:C31"/>
    <mergeCell ref="D44:D45"/>
    <mergeCell ref="D46:D47"/>
    <mergeCell ref="D48:D49"/>
    <mergeCell ref="D50:D51"/>
    <mergeCell ref="D52:D53"/>
    <mergeCell ref="D54:D55"/>
    <mergeCell ref="B50:B51"/>
    <mergeCell ref="D40:D41"/>
    <mergeCell ref="D42:D43"/>
    <mergeCell ref="B16:B17"/>
    <mergeCell ref="C16:C17"/>
    <mergeCell ref="D16:D17"/>
    <mergeCell ref="F69:F71"/>
    <mergeCell ref="G69:G71"/>
    <mergeCell ref="C22:C23"/>
    <mergeCell ref="D22:D23"/>
    <mergeCell ref="B26:B27"/>
    <mergeCell ref="C26:C27"/>
    <mergeCell ref="D26:D27"/>
    <mergeCell ref="D56:D57"/>
    <mergeCell ref="C24:C25"/>
    <mergeCell ref="D24:D25"/>
    <mergeCell ref="D69:D71"/>
    <mergeCell ref="D64:D65"/>
    <mergeCell ref="D66:D67"/>
    <mergeCell ref="E69:E71"/>
    <mergeCell ref="B52:B53"/>
    <mergeCell ref="B54:B55"/>
    <mergeCell ref="B56:B57"/>
    <mergeCell ref="B58:B59"/>
    <mergeCell ref="C52:C53"/>
    <mergeCell ref="C54:C55"/>
    <mergeCell ref="C56:C57"/>
    <mergeCell ref="C6:D6"/>
    <mergeCell ref="C8:D8"/>
    <mergeCell ref="F8:G8"/>
    <mergeCell ref="F10:G10"/>
    <mergeCell ref="C44:C45"/>
    <mergeCell ref="C46:C47"/>
    <mergeCell ref="C48:C49"/>
    <mergeCell ref="B3:D3"/>
    <mergeCell ref="B4:D4"/>
    <mergeCell ref="B34:B35"/>
    <mergeCell ref="B36:B37"/>
    <mergeCell ref="B38:B39"/>
    <mergeCell ref="D30:D31"/>
    <mergeCell ref="B32:B33"/>
    <mergeCell ref="C32:C33"/>
    <mergeCell ref="D32:D33"/>
    <mergeCell ref="C38:C39"/>
    <mergeCell ref="D34:D35"/>
    <mergeCell ref="D36:D37"/>
    <mergeCell ref="D38:D39"/>
    <mergeCell ref="C34:C35"/>
    <mergeCell ref="C36:C37"/>
    <mergeCell ref="C40:C41"/>
    <mergeCell ref="C42:C43"/>
    <mergeCell ref="H13:H14"/>
    <mergeCell ref="I13:I14"/>
    <mergeCell ref="J13:J14"/>
    <mergeCell ref="B18:B19"/>
    <mergeCell ref="B44:B45"/>
    <mergeCell ref="B46:B47"/>
    <mergeCell ref="B48:B49"/>
    <mergeCell ref="C50:C51"/>
    <mergeCell ref="A32:A33"/>
    <mergeCell ref="A34:A35"/>
    <mergeCell ref="A36:A37"/>
    <mergeCell ref="A38:A39"/>
    <mergeCell ref="A40:A41"/>
    <mergeCell ref="A42:A43"/>
    <mergeCell ref="B40:B41"/>
    <mergeCell ref="B42:B43"/>
    <mergeCell ref="A44:A45"/>
    <mergeCell ref="A46:A47"/>
    <mergeCell ref="A48:A49"/>
    <mergeCell ref="A50:A51"/>
    <mergeCell ref="A13:A14"/>
    <mergeCell ref="B13:B14"/>
    <mergeCell ref="E13:E14"/>
    <mergeCell ref="A16:A17"/>
    <mergeCell ref="O72:O74"/>
    <mergeCell ref="P72:P74"/>
    <mergeCell ref="K13:K14"/>
    <mergeCell ref="L13:L14"/>
    <mergeCell ref="M13:M14"/>
    <mergeCell ref="N13:N14"/>
    <mergeCell ref="O13:O14"/>
    <mergeCell ref="P13:P14"/>
    <mergeCell ref="P69:P71"/>
  </mergeCells>
  <conditionalFormatting sqref="E30 J30:R30">
    <cfRule type="cellIs" dxfId="958" priority="1052" stopIfTrue="1" operator="greaterThan">
      <formula>0.0000001</formula>
    </cfRule>
    <cfRule type="cellIs" dxfId="957" priority="1053" stopIfTrue="1" operator="equal">
      <formula>0</formula>
    </cfRule>
    <cfRule type="cellIs" dxfId="956" priority="1054" stopIfTrue="1" operator="greaterThan">
      <formula>0.0000001</formula>
    </cfRule>
    <cfRule type="cellIs" dxfId="955" priority="1055" stopIfTrue="1" operator="equal">
      <formula>0</formula>
    </cfRule>
    <cfRule type="cellIs" dxfId="954" priority="1056" stopIfTrue="1" operator="greaterThan">
      <formula>0.0000001</formula>
    </cfRule>
    <cfRule type="cellIs" dxfId="953" priority="1057" stopIfTrue="1" operator="equal">
      <formula>0</formula>
    </cfRule>
    <cfRule type="cellIs" dxfId="952" priority="1058" stopIfTrue="1" operator="greaterThan">
      <formula>0.0000001</formula>
    </cfRule>
    <cfRule type="cellIs" dxfId="951" priority="1059" stopIfTrue="1" operator="equal">
      <formula>0</formula>
    </cfRule>
    <cfRule type="cellIs" dxfId="950" priority="1060" stopIfTrue="1" operator="greaterThan">
      <formula>0.0000001</formula>
    </cfRule>
    <cfRule type="cellIs" dxfId="949" priority="1061" stopIfTrue="1" operator="equal">
      <formula>0</formula>
    </cfRule>
    <cfRule type="cellIs" dxfId="948" priority="1062" stopIfTrue="1" operator="greaterThan">
      <formula>0.0000001</formula>
    </cfRule>
    <cfRule type="cellIs" dxfId="947" priority="1063" stopIfTrue="1" operator="equal">
      <formula>0</formula>
    </cfRule>
    <cfRule type="cellIs" dxfId="946" priority="1064" stopIfTrue="1" operator="greaterThan">
      <formula>0.0000001</formula>
    </cfRule>
    <cfRule type="cellIs" dxfId="945" priority="1065" stopIfTrue="1" operator="equal">
      <formula>0</formula>
    </cfRule>
    <cfRule type="cellIs" dxfId="944" priority="1066" stopIfTrue="1" operator="greaterThan">
      <formula>0.0000001</formula>
    </cfRule>
    <cfRule type="cellIs" dxfId="943" priority="1067" stopIfTrue="1" operator="equal">
      <formula>0</formula>
    </cfRule>
    <cfRule type="cellIs" dxfId="942" priority="1068" stopIfTrue="1" operator="greaterThan">
      <formula>0.0000001</formula>
    </cfRule>
    <cfRule type="cellIs" dxfId="941" priority="1069" stopIfTrue="1" operator="equal">
      <formula>0</formula>
    </cfRule>
    <cfRule type="cellIs" dxfId="940" priority="1070" stopIfTrue="1" operator="greaterThan">
      <formula>0.0000001</formula>
    </cfRule>
    <cfRule type="cellIs" dxfId="939" priority="1071" stopIfTrue="1" operator="equal">
      <formula>0</formula>
    </cfRule>
    <cfRule type="cellIs" dxfId="938" priority="1072" stopIfTrue="1" operator="greaterThan">
      <formula>0.0000001</formula>
    </cfRule>
    <cfRule type="cellIs" dxfId="937" priority="1073" stopIfTrue="1" operator="equal">
      <formula>0</formula>
    </cfRule>
    <cfRule type="cellIs" dxfId="936" priority="1074" stopIfTrue="1" operator="greaterThan">
      <formula>0.0000001</formula>
    </cfRule>
    <cfRule type="cellIs" dxfId="935" priority="1075" stopIfTrue="1" operator="equal">
      <formula>0</formula>
    </cfRule>
    <cfRule type="cellIs" dxfId="934" priority="1076" stopIfTrue="1" operator="greaterThan">
      <formula>0.0000001</formula>
    </cfRule>
    <cfRule type="cellIs" dxfId="933" priority="1077" stopIfTrue="1" operator="equal">
      <formula>0</formula>
    </cfRule>
    <cfRule type="cellIs" dxfId="932" priority="1078" stopIfTrue="1" operator="greaterThan">
      <formula>0.0000001</formula>
    </cfRule>
    <cfRule type="cellIs" dxfId="931" priority="1079" stopIfTrue="1" operator="equal">
      <formula>0</formula>
    </cfRule>
    <cfRule type="cellIs" dxfId="930" priority="1080" stopIfTrue="1" operator="greaterThan">
      <formula>0.0000001</formula>
    </cfRule>
  </conditionalFormatting>
  <conditionalFormatting sqref="E16:R16 E24:R24">
    <cfRule type="cellIs" dxfId="929" priority="2341" stopIfTrue="1" operator="equal">
      <formula>0</formula>
    </cfRule>
    <cfRule type="cellIs" dxfId="928" priority="2342" stopIfTrue="1" operator="greaterThan">
      <formula>0.0000001</formula>
    </cfRule>
    <cfRule type="cellIs" dxfId="927" priority="2345" stopIfTrue="1" operator="equal">
      <formula>0</formula>
    </cfRule>
    <cfRule type="cellIs" dxfId="926" priority="2346" stopIfTrue="1" operator="greaterThan">
      <formula>0.0000001</formula>
    </cfRule>
    <cfRule type="cellIs" dxfId="925" priority="2347" stopIfTrue="1" operator="equal">
      <formula>0</formula>
    </cfRule>
    <cfRule type="cellIs" dxfId="924" priority="2348" stopIfTrue="1" operator="greaterThan">
      <formula>0.0000001</formula>
    </cfRule>
  </conditionalFormatting>
  <conditionalFormatting sqref="E16:R16">
    <cfRule type="cellIs" dxfId="923" priority="2319" stopIfTrue="1" operator="equal">
      <formula>0</formula>
    </cfRule>
    <cfRule type="cellIs" dxfId="922" priority="2320" stopIfTrue="1" operator="greaterThan">
      <formula>0.0000001</formula>
    </cfRule>
    <cfRule type="cellIs" dxfId="921" priority="2321" stopIfTrue="1" operator="equal">
      <formula>0</formula>
    </cfRule>
    <cfRule type="cellIs" dxfId="920" priority="2322" stopIfTrue="1" operator="greaterThan">
      <formula>0.0000001</formula>
    </cfRule>
    <cfRule type="cellIs" dxfId="919" priority="2323" stopIfTrue="1" operator="equal">
      <formula>0</formula>
    </cfRule>
    <cfRule type="cellIs" dxfId="918" priority="2324" stopIfTrue="1" operator="greaterThan">
      <formula>0.0000001</formula>
    </cfRule>
    <cfRule type="cellIs" dxfId="917" priority="2325" stopIfTrue="1" operator="equal">
      <formula>0</formula>
    </cfRule>
    <cfRule type="cellIs" dxfId="916" priority="2326" stopIfTrue="1" operator="greaterThan">
      <formula>0.0000001</formula>
    </cfRule>
    <cfRule type="cellIs" dxfId="915" priority="2327" stopIfTrue="1" operator="equal">
      <formula>0</formula>
    </cfRule>
    <cfRule type="cellIs" dxfId="914" priority="2328" stopIfTrue="1" operator="greaterThan">
      <formula>0.0000001</formula>
    </cfRule>
    <cfRule type="cellIs" dxfId="913" priority="2329" stopIfTrue="1" operator="equal">
      <formula>0</formula>
    </cfRule>
    <cfRule type="cellIs" dxfId="912" priority="2330" stopIfTrue="1" operator="greaterThan">
      <formula>0.0000001</formula>
    </cfRule>
    <cfRule type="cellIs" dxfId="911" priority="2331" stopIfTrue="1" operator="equal">
      <formula>0</formula>
    </cfRule>
    <cfRule type="cellIs" dxfId="910" priority="2332" stopIfTrue="1" operator="greaterThan">
      <formula>0.0000001</formula>
    </cfRule>
    <cfRule type="cellIs" dxfId="909" priority="2333" stopIfTrue="1" operator="equal">
      <formula>0</formula>
    </cfRule>
    <cfRule type="cellIs" dxfId="908" priority="2334" stopIfTrue="1" operator="greaterThan">
      <formula>0.0000001</formula>
    </cfRule>
    <cfRule type="cellIs" dxfId="907" priority="2335" stopIfTrue="1" operator="equal">
      <formula>0</formula>
    </cfRule>
    <cfRule type="cellIs" dxfId="906" priority="2336" stopIfTrue="1" operator="greaterThan">
      <formula>0.0000001</formula>
    </cfRule>
    <cfRule type="cellIs" dxfId="905" priority="2337" stopIfTrue="1" operator="equal">
      <formula>0</formula>
    </cfRule>
    <cfRule type="cellIs" dxfId="904" priority="2338" stopIfTrue="1" operator="greaterThan">
      <formula>0.0000001</formula>
    </cfRule>
    <cfRule type="cellIs" dxfId="903" priority="2339" stopIfTrue="1" operator="equal">
      <formula>0</formula>
    </cfRule>
    <cfRule type="cellIs" dxfId="902" priority="2340" stopIfTrue="1" operator="greaterThan">
      <formula>0.0000001</formula>
    </cfRule>
    <cfRule type="cellIs" dxfId="901" priority="2343" stopIfTrue="1" operator="equal">
      <formula>0</formula>
    </cfRule>
    <cfRule type="cellIs" dxfId="900" priority="2344" stopIfTrue="1" operator="greaterThan">
      <formula>0.0000001</formula>
    </cfRule>
  </conditionalFormatting>
  <conditionalFormatting sqref="E18:R18">
    <cfRule type="cellIs" dxfId="899" priority="1231" stopIfTrue="1" operator="equal">
      <formula>0</formula>
    </cfRule>
    <cfRule type="cellIs" dxfId="898" priority="1232" stopIfTrue="1" operator="greaterThan">
      <formula>0.0000001</formula>
    </cfRule>
    <cfRule type="cellIs" dxfId="897" priority="1233" stopIfTrue="1" operator="equal">
      <formula>0</formula>
    </cfRule>
    <cfRule type="cellIs" dxfId="896" priority="1234" stopIfTrue="1" operator="greaterThan">
      <formula>0.0000001</formula>
    </cfRule>
    <cfRule type="cellIs" dxfId="895" priority="1235" stopIfTrue="1" operator="equal">
      <formula>0</formula>
    </cfRule>
    <cfRule type="cellIs" dxfId="894" priority="1236" stopIfTrue="1" operator="greaterThan">
      <formula>0.0000001</formula>
    </cfRule>
    <cfRule type="cellIs" dxfId="893" priority="1237" stopIfTrue="1" operator="equal">
      <formula>0</formula>
    </cfRule>
    <cfRule type="cellIs" dxfId="892" priority="1238" stopIfTrue="1" operator="greaterThan">
      <formula>0.0000001</formula>
    </cfRule>
    <cfRule type="cellIs" dxfId="891" priority="1239" stopIfTrue="1" operator="equal">
      <formula>0</formula>
    </cfRule>
    <cfRule type="cellIs" dxfId="890" priority="1240" stopIfTrue="1" operator="greaterThan">
      <formula>0.0000001</formula>
    </cfRule>
    <cfRule type="cellIs" dxfId="889" priority="1241" stopIfTrue="1" operator="equal">
      <formula>0</formula>
    </cfRule>
    <cfRule type="cellIs" dxfId="888" priority="1242" stopIfTrue="1" operator="greaterThan">
      <formula>0.0000001</formula>
    </cfRule>
    <cfRule type="cellIs" dxfId="887" priority="1243" stopIfTrue="1" operator="equal">
      <formula>0</formula>
    </cfRule>
    <cfRule type="cellIs" dxfId="886" priority="1244" stopIfTrue="1" operator="greaterThan">
      <formula>0.0000001</formula>
    </cfRule>
    <cfRule type="cellIs" dxfId="885" priority="1245" stopIfTrue="1" operator="equal">
      <formula>0</formula>
    </cfRule>
    <cfRule type="cellIs" dxfId="884" priority="1246" stopIfTrue="1" operator="greaterThan">
      <formula>0.0000001</formula>
    </cfRule>
    <cfRule type="cellIs" dxfId="883" priority="1247" stopIfTrue="1" operator="equal">
      <formula>0</formula>
    </cfRule>
    <cfRule type="cellIs" dxfId="882" priority="1248" stopIfTrue="1" operator="greaterThan">
      <formula>0.0000001</formula>
    </cfRule>
    <cfRule type="cellIs" dxfId="881" priority="1249" stopIfTrue="1" operator="equal">
      <formula>0</formula>
    </cfRule>
    <cfRule type="cellIs" dxfId="880" priority="1250" stopIfTrue="1" operator="greaterThan">
      <formula>0.0000001</formula>
    </cfRule>
    <cfRule type="cellIs" dxfId="879" priority="1251" stopIfTrue="1" operator="equal">
      <formula>0</formula>
    </cfRule>
    <cfRule type="cellIs" dxfId="878" priority="1252" stopIfTrue="1" operator="greaterThan">
      <formula>0.0000001</formula>
    </cfRule>
    <cfRule type="cellIs" dxfId="877" priority="1253" stopIfTrue="1" operator="equal">
      <formula>0</formula>
    </cfRule>
    <cfRule type="cellIs" dxfId="876" priority="1254" stopIfTrue="1" operator="greaterThan">
      <formula>0.0000001</formula>
    </cfRule>
    <cfRule type="cellIs" dxfId="875" priority="1255" stopIfTrue="1" operator="equal">
      <formula>0</formula>
    </cfRule>
    <cfRule type="cellIs" dxfId="874" priority="1256" stopIfTrue="1" operator="greaterThan">
      <formula>0.0000001</formula>
    </cfRule>
    <cfRule type="cellIs" dxfId="873" priority="1257" stopIfTrue="1" operator="equal">
      <formula>0</formula>
    </cfRule>
    <cfRule type="cellIs" dxfId="872" priority="1258" stopIfTrue="1" operator="greaterThan">
      <formula>0.0000001</formula>
    </cfRule>
    <cfRule type="cellIs" dxfId="871" priority="1259" stopIfTrue="1" operator="equal">
      <formula>0</formula>
    </cfRule>
    <cfRule type="cellIs" dxfId="870" priority="1260" stopIfTrue="1" operator="greaterThan">
      <formula>0.0000001</formula>
    </cfRule>
  </conditionalFormatting>
  <conditionalFormatting sqref="E20:R20">
    <cfRule type="cellIs" dxfId="869" priority="1201" stopIfTrue="1" operator="equal">
      <formula>0</formula>
    </cfRule>
    <cfRule type="cellIs" dxfId="868" priority="1202" stopIfTrue="1" operator="greaterThan">
      <formula>0.0000001</formula>
    </cfRule>
    <cfRule type="cellIs" dxfId="867" priority="1203" stopIfTrue="1" operator="equal">
      <formula>0</formula>
    </cfRule>
    <cfRule type="cellIs" dxfId="866" priority="1204" stopIfTrue="1" operator="greaterThan">
      <formula>0.0000001</formula>
    </cfRule>
    <cfRule type="cellIs" dxfId="865" priority="1205" stopIfTrue="1" operator="equal">
      <formula>0</formula>
    </cfRule>
    <cfRule type="cellIs" dxfId="864" priority="1206" stopIfTrue="1" operator="greaterThan">
      <formula>0.0000001</formula>
    </cfRule>
    <cfRule type="cellIs" dxfId="863" priority="1207" stopIfTrue="1" operator="equal">
      <formula>0</formula>
    </cfRule>
    <cfRule type="cellIs" dxfId="862" priority="1208" stopIfTrue="1" operator="greaterThan">
      <formula>0.0000001</formula>
    </cfRule>
    <cfRule type="cellIs" dxfId="861" priority="1209" stopIfTrue="1" operator="equal">
      <formula>0</formula>
    </cfRule>
    <cfRule type="cellIs" dxfId="860" priority="1210" stopIfTrue="1" operator="greaterThan">
      <formula>0.0000001</formula>
    </cfRule>
    <cfRule type="cellIs" dxfId="859" priority="1211" stopIfTrue="1" operator="equal">
      <formula>0</formula>
    </cfRule>
    <cfRule type="cellIs" dxfId="858" priority="1212" stopIfTrue="1" operator="greaterThan">
      <formula>0.0000001</formula>
    </cfRule>
    <cfRule type="cellIs" dxfId="857" priority="1213" stopIfTrue="1" operator="equal">
      <formula>0</formula>
    </cfRule>
    <cfRule type="cellIs" dxfId="856" priority="1214" stopIfTrue="1" operator="greaterThan">
      <formula>0.0000001</formula>
    </cfRule>
    <cfRule type="cellIs" dxfId="855" priority="1215" stopIfTrue="1" operator="equal">
      <formula>0</formula>
    </cfRule>
    <cfRule type="cellIs" dxfId="854" priority="1216" stopIfTrue="1" operator="greaterThan">
      <formula>0.0000001</formula>
    </cfRule>
    <cfRule type="cellIs" dxfId="853" priority="1217" stopIfTrue="1" operator="equal">
      <formula>0</formula>
    </cfRule>
    <cfRule type="cellIs" dxfId="852" priority="1218" stopIfTrue="1" operator="greaterThan">
      <formula>0.0000001</formula>
    </cfRule>
    <cfRule type="cellIs" dxfId="851" priority="1219" stopIfTrue="1" operator="equal">
      <formula>0</formula>
    </cfRule>
    <cfRule type="cellIs" dxfId="850" priority="1220" stopIfTrue="1" operator="greaterThan">
      <formula>0.0000001</formula>
    </cfRule>
    <cfRule type="cellIs" dxfId="849" priority="1221" stopIfTrue="1" operator="equal">
      <formula>0</formula>
    </cfRule>
    <cfRule type="cellIs" dxfId="848" priority="1222" stopIfTrue="1" operator="greaterThan">
      <formula>0.0000001</formula>
    </cfRule>
    <cfRule type="cellIs" dxfId="847" priority="1223" stopIfTrue="1" operator="equal">
      <formula>0</formula>
    </cfRule>
    <cfRule type="cellIs" dxfId="846" priority="1224" stopIfTrue="1" operator="greaterThan">
      <formula>0.0000001</formula>
    </cfRule>
    <cfRule type="cellIs" dxfId="845" priority="1225" stopIfTrue="1" operator="equal">
      <formula>0</formula>
    </cfRule>
    <cfRule type="cellIs" dxfId="844" priority="1226" stopIfTrue="1" operator="greaterThan">
      <formula>0.0000001</formula>
    </cfRule>
    <cfRule type="cellIs" dxfId="843" priority="1227" stopIfTrue="1" operator="equal">
      <formula>0</formula>
    </cfRule>
    <cfRule type="cellIs" dxfId="842" priority="1228" stopIfTrue="1" operator="greaterThan">
      <formula>0.0000001</formula>
    </cfRule>
    <cfRule type="cellIs" dxfId="841" priority="1229" stopIfTrue="1" operator="equal">
      <formula>0</formula>
    </cfRule>
    <cfRule type="cellIs" dxfId="840" priority="1230" stopIfTrue="1" operator="greaterThan">
      <formula>0.0000001</formula>
    </cfRule>
  </conditionalFormatting>
  <conditionalFormatting sqref="E22:R22">
    <cfRule type="cellIs" dxfId="839" priority="1171" stopIfTrue="1" operator="equal">
      <formula>0</formula>
    </cfRule>
    <cfRule type="cellIs" dxfId="838" priority="1172" stopIfTrue="1" operator="greaterThan">
      <formula>0.0000001</formula>
    </cfRule>
    <cfRule type="cellIs" dxfId="837" priority="1173" stopIfTrue="1" operator="equal">
      <formula>0</formula>
    </cfRule>
    <cfRule type="cellIs" dxfId="836" priority="1174" stopIfTrue="1" operator="greaterThan">
      <formula>0.0000001</formula>
    </cfRule>
    <cfRule type="cellIs" dxfId="835" priority="1175" stopIfTrue="1" operator="equal">
      <formula>0</formula>
    </cfRule>
    <cfRule type="cellIs" dxfId="834" priority="1176" stopIfTrue="1" operator="greaterThan">
      <formula>0.0000001</formula>
    </cfRule>
    <cfRule type="cellIs" dxfId="833" priority="1177" stopIfTrue="1" operator="equal">
      <formula>0</formula>
    </cfRule>
    <cfRule type="cellIs" dxfId="832" priority="1178" stopIfTrue="1" operator="greaterThan">
      <formula>0.0000001</formula>
    </cfRule>
    <cfRule type="cellIs" dxfId="831" priority="1179" stopIfTrue="1" operator="equal">
      <formula>0</formula>
    </cfRule>
    <cfRule type="cellIs" dxfId="830" priority="1180" stopIfTrue="1" operator="greaterThan">
      <formula>0.0000001</formula>
    </cfRule>
    <cfRule type="cellIs" dxfId="829" priority="1181" stopIfTrue="1" operator="equal">
      <formula>0</formula>
    </cfRule>
    <cfRule type="cellIs" dxfId="828" priority="1182" stopIfTrue="1" operator="greaterThan">
      <formula>0.0000001</formula>
    </cfRule>
    <cfRule type="cellIs" dxfId="827" priority="1183" stopIfTrue="1" operator="equal">
      <formula>0</formula>
    </cfRule>
    <cfRule type="cellIs" dxfId="826" priority="1184" stopIfTrue="1" operator="greaterThan">
      <formula>0.0000001</formula>
    </cfRule>
    <cfRule type="cellIs" dxfId="825" priority="1185" stopIfTrue="1" operator="equal">
      <formula>0</formula>
    </cfRule>
    <cfRule type="cellIs" dxfId="824" priority="1186" stopIfTrue="1" operator="greaterThan">
      <formula>0.0000001</formula>
    </cfRule>
    <cfRule type="cellIs" dxfId="823" priority="1187" stopIfTrue="1" operator="equal">
      <formula>0</formula>
    </cfRule>
    <cfRule type="cellIs" dxfId="822" priority="1188" stopIfTrue="1" operator="greaterThan">
      <formula>0.0000001</formula>
    </cfRule>
    <cfRule type="cellIs" dxfId="821" priority="1189" stopIfTrue="1" operator="equal">
      <formula>0</formula>
    </cfRule>
    <cfRule type="cellIs" dxfId="820" priority="1190" stopIfTrue="1" operator="greaterThan">
      <formula>0.0000001</formula>
    </cfRule>
    <cfRule type="cellIs" dxfId="819" priority="1191" stopIfTrue="1" operator="equal">
      <formula>0</formula>
    </cfRule>
    <cfRule type="cellIs" dxfId="818" priority="1192" stopIfTrue="1" operator="greaterThan">
      <formula>0.0000001</formula>
    </cfRule>
    <cfRule type="cellIs" dxfId="817" priority="1193" stopIfTrue="1" operator="equal">
      <formula>0</formula>
    </cfRule>
    <cfRule type="cellIs" dxfId="816" priority="1194" stopIfTrue="1" operator="greaterThan">
      <formula>0.0000001</formula>
    </cfRule>
    <cfRule type="cellIs" dxfId="815" priority="1195" stopIfTrue="1" operator="equal">
      <formula>0</formula>
    </cfRule>
    <cfRule type="cellIs" dxfId="814" priority="1196" stopIfTrue="1" operator="greaterThan">
      <formula>0.0000001</formula>
    </cfRule>
    <cfRule type="cellIs" dxfId="813" priority="1197" stopIfTrue="1" operator="equal">
      <formula>0</formula>
    </cfRule>
    <cfRule type="cellIs" dxfId="812" priority="1198" stopIfTrue="1" operator="greaterThan">
      <formula>0.0000001</formula>
    </cfRule>
    <cfRule type="cellIs" dxfId="811" priority="1199" stopIfTrue="1" operator="equal">
      <formula>0</formula>
    </cfRule>
    <cfRule type="cellIs" dxfId="810" priority="1200" stopIfTrue="1" operator="greaterThan">
      <formula>0.0000001</formula>
    </cfRule>
  </conditionalFormatting>
  <conditionalFormatting sqref="E26:R26">
    <cfRule type="cellIs" dxfId="809" priority="1111" stopIfTrue="1" operator="equal">
      <formula>0</formula>
    </cfRule>
    <cfRule type="cellIs" dxfId="808" priority="1112" stopIfTrue="1" operator="greaterThan">
      <formula>0.0000001</formula>
    </cfRule>
    <cfRule type="cellIs" dxfId="807" priority="1113" stopIfTrue="1" operator="equal">
      <formula>0</formula>
    </cfRule>
    <cfRule type="cellIs" dxfId="806" priority="1114" stopIfTrue="1" operator="greaterThan">
      <formula>0.0000001</formula>
    </cfRule>
    <cfRule type="cellIs" dxfId="805" priority="1115" stopIfTrue="1" operator="equal">
      <formula>0</formula>
    </cfRule>
    <cfRule type="cellIs" dxfId="804" priority="1116" stopIfTrue="1" operator="greaterThan">
      <formula>0.0000001</formula>
    </cfRule>
    <cfRule type="cellIs" dxfId="803" priority="1117" stopIfTrue="1" operator="equal">
      <formula>0</formula>
    </cfRule>
    <cfRule type="cellIs" dxfId="802" priority="1118" stopIfTrue="1" operator="greaterThan">
      <formula>0.0000001</formula>
    </cfRule>
    <cfRule type="cellIs" dxfId="801" priority="1119" stopIfTrue="1" operator="equal">
      <formula>0</formula>
    </cfRule>
    <cfRule type="cellIs" dxfId="800" priority="1120" stopIfTrue="1" operator="greaterThan">
      <formula>0.0000001</formula>
    </cfRule>
    <cfRule type="cellIs" dxfId="799" priority="1121" stopIfTrue="1" operator="equal">
      <formula>0</formula>
    </cfRule>
    <cfRule type="cellIs" dxfId="798" priority="1122" stopIfTrue="1" operator="greaterThan">
      <formula>0.0000001</formula>
    </cfRule>
    <cfRule type="cellIs" dxfId="797" priority="1123" stopIfTrue="1" operator="equal">
      <formula>0</formula>
    </cfRule>
    <cfRule type="cellIs" dxfId="796" priority="1124" stopIfTrue="1" operator="greaterThan">
      <formula>0.0000001</formula>
    </cfRule>
    <cfRule type="cellIs" dxfId="795" priority="1125" stopIfTrue="1" operator="equal">
      <formula>0</formula>
    </cfRule>
    <cfRule type="cellIs" dxfId="794" priority="1126" stopIfTrue="1" operator="greaterThan">
      <formula>0.0000001</formula>
    </cfRule>
    <cfRule type="cellIs" dxfId="793" priority="1127" stopIfTrue="1" operator="equal">
      <formula>0</formula>
    </cfRule>
    <cfRule type="cellIs" dxfId="792" priority="1128" stopIfTrue="1" operator="greaterThan">
      <formula>0.0000001</formula>
    </cfRule>
    <cfRule type="cellIs" dxfId="791" priority="1129" stopIfTrue="1" operator="equal">
      <formula>0</formula>
    </cfRule>
    <cfRule type="cellIs" dxfId="790" priority="1130" stopIfTrue="1" operator="greaterThan">
      <formula>0.0000001</formula>
    </cfRule>
    <cfRule type="cellIs" dxfId="789" priority="1131" stopIfTrue="1" operator="equal">
      <formula>0</formula>
    </cfRule>
    <cfRule type="cellIs" dxfId="788" priority="1132" stopIfTrue="1" operator="greaterThan">
      <formula>0.0000001</formula>
    </cfRule>
    <cfRule type="cellIs" dxfId="787" priority="1133" stopIfTrue="1" operator="equal">
      <formula>0</formula>
    </cfRule>
    <cfRule type="cellIs" dxfId="786" priority="1134" stopIfTrue="1" operator="greaterThan">
      <formula>0.0000001</formula>
    </cfRule>
    <cfRule type="cellIs" dxfId="785" priority="1135" stopIfTrue="1" operator="equal">
      <formula>0</formula>
    </cfRule>
    <cfRule type="cellIs" dxfId="784" priority="1136" stopIfTrue="1" operator="greaterThan">
      <formula>0.0000001</formula>
    </cfRule>
    <cfRule type="cellIs" dxfId="783" priority="1137" stopIfTrue="1" operator="equal">
      <formula>0</formula>
    </cfRule>
    <cfRule type="cellIs" dxfId="782" priority="1138" stopIfTrue="1" operator="greaterThan">
      <formula>0.0000001</formula>
    </cfRule>
    <cfRule type="cellIs" dxfId="781" priority="1139" stopIfTrue="1" operator="equal">
      <formula>0</formula>
    </cfRule>
    <cfRule type="cellIs" dxfId="780" priority="1140" stopIfTrue="1" operator="greaterThan">
      <formula>0.0000001</formula>
    </cfRule>
  </conditionalFormatting>
  <conditionalFormatting sqref="E28:R28">
    <cfRule type="cellIs" dxfId="779" priority="1081" stopIfTrue="1" operator="equal">
      <formula>0</formula>
    </cfRule>
    <cfRule type="cellIs" dxfId="778" priority="1082" stopIfTrue="1" operator="greaterThan">
      <formula>0.0000001</formula>
    </cfRule>
    <cfRule type="cellIs" dxfId="777" priority="1083" stopIfTrue="1" operator="equal">
      <formula>0</formula>
    </cfRule>
    <cfRule type="cellIs" dxfId="776" priority="1084" stopIfTrue="1" operator="greaterThan">
      <formula>0.0000001</formula>
    </cfRule>
    <cfRule type="cellIs" dxfId="775" priority="1085" stopIfTrue="1" operator="equal">
      <formula>0</formula>
    </cfRule>
    <cfRule type="cellIs" dxfId="774" priority="1086" stopIfTrue="1" operator="greaterThan">
      <formula>0.0000001</formula>
    </cfRule>
    <cfRule type="cellIs" dxfId="773" priority="1087" stopIfTrue="1" operator="equal">
      <formula>0</formula>
    </cfRule>
    <cfRule type="cellIs" dxfId="772" priority="1088" stopIfTrue="1" operator="greaterThan">
      <formula>0.0000001</formula>
    </cfRule>
    <cfRule type="cellIs" dxfId="771" priority="1089" stopIfTrue="1" operator="equal">
      <formula>0</formula>
    </cfRule>
    <cfRule type="cellIs" dxfId="770" priority="1090" stopIfTrue="1" operator="greaterThan">
      <formula>0.0000001</formula>
    </cfRule>
    <cfRule type="cellIs" dxfId="769" priority="1091" stopIfTrue="1" operator="equal">
      <formula>0</formula>
    </cfRule>
    <cfRule type="cellIs" dxfId="768" priority="1092" stopIfTrue="1" operator="greaterThan">
      <formula>0.0000001</formula>
    </cfRule>
    <cfRule type="cellIs" dxfId="767" priority="1093" stopIfTrue="1" operator="equal">
      <formula>0</formula>
    </cfRule>
    <cfRule type="cellIs" dxfId="766" priority="1094" stopIfTrue="1" operator="greaterThan">
      <formula>0.0000001</formula>
    </cfRule>
    <cfRule type="cellIs" dxfId="765" priority="1095" stopIfTrue="1" operator="equal">
      <formula>0</formula>
    </cfRule>
    <cfRule type="cellIs" dxfId="764" priority="1096" stopIfTrue="1" operator="greaterThan">
      <formula>0.0000001</formula>
    </cfRule>
    <cfRule type="cellIs" dxfId="763" priority="1097" stopIfTrue="1" operator="equal">
      <formula>0</formula>
    </cfRule>
    <cfRule type="cellIs" dxfId="762" priority="1098" stopIfTrue="1" operator="greaterThan">
      <formula>0.0000001</formula>
    </cfRule>
    <cfRule type="cellIs" dxfId="761" priority="1099" stopIfTrue="1" operator="equal">
      <formula>0</formula>
    </cfRule>
    <cfRule type="cellIs" dxfId="760" priority="1100" stopIfTrue="1" operator="greaterThan">
      <formula>0.0000001</formula>
    </cfRule>
    <cfRule type="cellIs" dxfId="759" priority="1101" stopIfTrue="1" operator="equal">
      <formula>0</formula>
    </cfRule>
    <cfRule type="cellIs" dxfId="758" priority="1102" stopIfTrue="1" operator="greaterThan">
      <formula>0.0000001</formula>
    </cfRule>
    <cfRule type="cellIs" dxfId="757" priority="1103" stopIfTrue="1" operator="equal">
      <formula>0</formula>
    </cfRule>
    <cfRule type="cellIs" dxfId="756" priority="1104" stopIfTrue="1" operator="greaterThan">
      <formula>0.0000001</formula>
    </cfRule>
    <cfRule type="cellIs" dxfId="755" priority="1105" stopIfTrue="1" operator="equal">
      <formula>0</formula>
    </cfRule>
    <cfRule type="cellIs" dxfId="754" priority="1106" stopIfTrue="1" operator="greaterThan">
      <formula>0.0000001</formula>
    </cfRule>
    <cfRule type="cellIs" dxfId="753" priority="1107" stopIfTrue="1" operator="equal">
      <formula>0</formula>
    </cfRule>
    <cfRule type="cellIs" dxfId="752" priority="1108" stopIfTrue="1" operator="greaterThan">
      <formula>0.0000001</formula>
    </cfRule>
    <cfRule type="cellIs" dxfId="751" priority="1109" stopIfTrue="1" operator="equal">
      <formula>0</formula>
    </cfRule>
    <cfRule type="cellIs" dxfId="750" priority="1110" stopIfTrue="1" operator="greaterThan">
      <formula>0.0000001</formula>
    </cfRule>
  </conditionalFormatting>
  <conditionalFormatting sqref="E30:R30">
    <cfRule type="cellIs" dxfId="749" priority="149" stopIfTrue="1" operator="equal">
      <formula>0</formula>
    </cfRule>
  </conditionalFormatting>
  <conditionalFormatting sqref="E32:R32">
    <cfRule type="cellIs" dxfId="748" priority="1021" stopIfTrue="1" operator="equal">
      <formula>0</formula>
    </cfRule>
    <cfRule type="cellIs" dxfId="747" priority="1022" stopIfTrue="1" operator="greaterThan">
      <formula>0.0000001</formula>
    </cfRule>
    <cfRule type="cellIs" dxfId="746" priority="1023" stopIfTrue="1" operator="equal">
      <formula>0</formula>
    </cfRule>
    <cfRule type="cellIs" dxfId="745" priority="1024" stopIfTrue="1" operator="greaterThan">
      <formula>0.0000001</formula>
    </cfRule>
    <cfRule type="cellIs" dxfId="744" priority="1025" stopIfTrue="1" operator="equal">
      <formula>0</formula>
    </cfRule>
    <cfRule type="cellIs" dxfId="743" priority="1026" stopIfTrue="1" operator="greaterThan">
      <formula>0.0000001</formula>
    </cfRule>
    <cfRule type="cellIs" dxfId="742" priority="1027" stopIfTrue="1" operator="equal">
      <formula>0</formula>
    </cfRule>
    <cfRule type="cellIs" dxfId="741" priority="1028" stopIfTrue="1" operator="greaterThan">
      <formula>0.0000001</formula>
    </cfRule>
    <cfRule type="cellIs" dxfId="740" priority="1029" stopIfTrue="1" operator="equal">
      <formula>0</formula>
    </cfRule>
    <cfRule type="cellIs" dxfId="739" priority="1030" stopIfTrue="1" operator="greaterThan">
      <formula>0.0000001</formula>
    </cfRule>
    <cfRule type="cellIs" dxfId="738" priority="1031" stopIfTrue="1" operator="equal">
      <formula>0</formula>
    </cfRule>
    <cfRule type="cellIs" dxfId="737" priority="1032" stopIfTrue="1" operator="greaterThan">
      <formula>0.0000001</formula>
    </cfRule>
    <cfRule type="cellIs" dxfId="736" priority="1033" stopIfTrue="1" operator="equal">
      <formula>0</formula>
    </cfRule>
    <cfRule type="cellIs" dxfId="735" priority="1034" stopIfTrue="1" operator="greaterThan">
      <formula>0.0000001</formula>
    </cfRule>
    <cfRule type="cellIs" dxfId="734" priority="1035" stopIfTrue="1" operator="equal">
      <formula>0</formula>
    </cfRule>
    <cfRule type="cellIs" dxfId="733" priority="1036" stopIfTrue="1" operator="greaterThan">
      <formula>0.0000001</formula>
    </cfRule>
    <cfRule type="cellIs" dxfId="732" priority="1037" stopIfTrue="1" operator="equal">
      <formula>0</formula>
    </cfRule>
    <cfRule type="cellIs" dxfId="731" priority="1038" stopIfTrue="1" operator="greaterThan">
      <formula>0.0000001</formula>
    </cfRule>
    <cfRule type="cellIs" dxfId="730" priority="1039" stopIfTrue="1" operator="equal">
      <formula>0</formula>
    </cfRule>
    <cfRule type="cellIs" dxfId="729" priority="1040" stopIfTrue="1" operator="greaterThan">
      <formula>0.0000001</formula>
    </cfRule>
    <cfRule type="cellIs" dxfId="728" priority="1041" stopIfTrue="1" operator="equal">
      <formula>0</formula>
    </cfRule>
    <cfRule type="cellIs" dxfId="727" priority="1042" stopIfTrue="1" operator="greaterThan">
      <formula>0.0000001</formula>
    </cfRule>
    <cfRule type="cellIs" dxfId="726" priority="1043" stopIfTrue="1" operator="equal">
      <formula>0</formula>
    </cfRule>
    <cfRule type="cellIs" dxfId="725" priority="1044" stopIfTrue="1" operator="greaterThan">
      <formula>0.0000001</formula>
    </cfRule>
    <cfRule type="cellIs" dxfId="724" priority="1045" stopIfTrue="1" operator="equal">
      <formula>0</formula>
    </cfRule>
    <cfRule type="cellIs" dxfId="723" priority="1046" stopIfTrue="1" operator="greaterThan">
      <formula>0.0000001</formula>
    </cfRule>
    <cfRule type="cellIs" dxfId="722" priority="1047" stopIfTrue="1" operator="equal">
      <formula>0</formula>
    </cfRule>
    <cfRule type="cellIs" dxfId="721" priority="1048" stopIfTrue="1" operator="greaterThan">
      <formula>0.0000001</formula>
    </cfRule>
    <cfRule type="cellIs" dxfId="720" priority="1049" stopIfTrue="1" operator="equal">
      <formula>0</formula>
    </cfRule>
    <cfRule type="cellIs" dxfId="719" priority="1050" stopIfTrue="1" operator="greaterThan">
      <formula>0.0000001</formula>
    </cfRule>
  </conditionalFormatting>
  <conditionalFormatting sqref="E34:R34">
    <cfRule type="cellIs" dxfId="718" priority="119" stopIfTrue="1" operator="equal">
      <formula>0</formula>
    </cfRule>
    <cfRule type="cellIs" dxfId="717" priority="992" stopIfTrue="1" operator="greaterThan">
      <formula>0.0000001</formula>
    </cfRule>
    <cfRule type="cellIs" dxfId="716" priority="993" stopIfTrue="1" operator="equal">
      <formula>0</formula>
    </cfRule>
    <cfRule type="cellIs" dxfId="715" priority="994" stopIfTrue="1" operator="greaterThan">
      <formula>0.0000001</formula>
    </cfRule>
    <cfRule type="cellIs" dxfId="714" priority="995" stopIfTrue="1" operator="equal">
      <formula>0</formula>
    </cfRule>
    <cfRule type="cellIs" dxfId="713" priority="996" stopIfTrue="1" operator="greaterThan">
      <formula>0.0000001</formula>
    </cfRule>
    <cfRule type="cellIs" dxfId="712" priority="997" stopIfTrue="1" operator="equal">
      <formula>0</formula>
    </cfRule>
    <cfRule type="cellIs" dxfId="711" priority="998" stopIfTrue="1" operator="greaterThan">
      <formula>0.0000001</formula>
    </cfRule>
    <cfRule type="cellIs" dxfId="710" priority="999" stopIfTrue="1" operator="equal">
      <formula>0</formula>
    </cfRule>
    <cfRule type="cellIs" dxfId="709" priority="1000" stopIfTrue="1" operator="greaterThan">
      <formula>0.0000001</formula>
    </cfRule>
    <cfRule type="cellIs" dxfId="708" priority="1001" stopIfTrue="1" operator="equal">
      <formula>0</formula>
    </cfRule>
    <cfRule type="cellIs" dxfId="707" priority="1002" stopIfTrue="1" operator="greaterThan">
      <formula>0.0000001</formula>
    </cfRule>
    <cfRule type="cellIs" dxfId="706" priority="1003" stopIfTrue="1" operator="equal">
      <formula>0</formula>
    </cfRule>
    <cfRule type="cellIs" dxfId="705" priority="1004" stopIfTrue="1" operator="greaterThan">
      <formula>0.0000001</formula>
    </cfRule>
    <cfRule type="cellIs" dxfId="704" priority="1005" stopIfTrue="1" operator="equal">
      <formula>0</formula>
    </cfRule>
    <cfRule type="cellIs" dxfId="703" priority="1006" stopIfTrue="1" operator="greaterThan">
      <formula>0.0000001</formula>
    </cfRule>
    <cfRule type="cellIs" dxfId="702" priority="1007" stopIfTrue="1" operator="equal">
      <formula>0</formula>
    </cfRule>
    <cfRule type="cellIs" dxfId="701" priority="1008" stopIfTrue="1" operator="greaterThan">
      <formula>0.0000001</formula>
    </cfRule>
    <cfRule type="cellIs" dxfId="700" priority="1009" stopIfTrue="1" operator="equal">
      <formula>0</formula>
    </cfRule>
    <cfRule type="cellIs" dxfId="699" priority="1010" stopIfTrue="1" operator="greaterThan">
      <formula>0.0000001</formula>
    </cfRule>
    <cfRule type="cellIs" dxfId="698" priority="1011" stopIfTrue="1" operator="equal">
      <formula>0</formula>
    </cfRule>
    <cfRule type="cellIs" dxfId="697" priority="1012" stopIfTrue="1" operator="greaterThan">
      <formula>0.0000001</formula>
    </cfRule>
    <cfRule type="cellIs" dxfId="696" priority="1013" stopIfTrue="1" operator="equal">
      <formula>0</formula>
    </cfRule>
    <cfRule type="cellIs" dxfId="695" priority="1014" stopIfTrue="1" operator="greaterThan">
      <formula>0.0000001</formula>
    </cfRule>
    <cfRule type="cellIs" dxfId="694" priority="1015" stopIfTrue="1" operator="equal">
      <formula>0</formula>
    </cfRule>
    <cfRule type="cellIs" dxfId="693" priority="1016" stopIfTrue="1" operator="greaterThan">
      <formula>0.0000001</formula>
    </cfRule>
    <cfRule type="cellIs" dxfId="692" priority="1017" stopIfTrue="1" operator="equal">
      <formula>0</formula>
    </cfRule>
    <cfRule type="cellIs" dxfId="691" priority="1018" stopIfTrue="1" operator="greaterThan">
      <formula>0.0000001</formula>
    </cfRule>
    <cfRule type="cellIs" dxfId="690" priority="1019" stopIfTrue="1" operator="equal">
      <formula>0</formula>
    </cfRule>
    <cfRule type="cellIs" dxfId="689" priority="1020" stopIfTrue="1" operator="greaterThan">
      <formula>0.0000001</formula>
    </cfRule>
  </conditionalFormatting>
  <conditionalFormatting sqref="E36:R36">
    <cfRule type="cellIs" dxfId="688" priority="961" stopIfTrue="1" operator="equal">
      <formula>0</formula>
    </cfRule>
    <cfRule type="cellIs" dxfId="687" priority="962" stopIfTrue="1" operator="greaterThan">
      <formula>0.0000001</formula>
    </cfRule>
    <cfRule type="cellIs" dxfId="686" priority="963" stopIfTrue="1" operator="equal">
      <formula>0</formula>
    </cfRule>
    <cfRule type="cellIs" dxfId="685" priority="964" stopIfTrue="1" operator="greaterThan">
      <formula>0.0000001</formula>
    </cfRule>
    <cfRule type="cellIs" dxfId="684" priority="965" stopIfTrue="1" operator="equal">
      <formula>0</formula>
    </cfRule>
    <cfRule type="cellIs" dxfId="683" priority="966" stopIfTrue="1" operator="greaterThan">
      <formula>0.0000001</formula>
    </cfRule>
    <cfRule type="cellIs" dxfId="682" priority="967" stopIfTrue="1" operator="equal">
      <formula>0</formula>
    </cfRule>
    <cfRule type="cellIs" dxfId="681" priority="968" stopIfTrue="1" operator="greaterThan">
      <formula>0.0000001</formula>
    </cfRule>
    <cfRule type="cellIs" dxfId="680" priority="969" stopIfTrue="1" operator="equal">
      <formula>0</formula>
    </cfRule>
    <cfRule type="cellIs" dxfId="679" priority="970" stopIfTrue="1" operator="greaterThan">
      <formula>0.0000001</formula>
    </cfRule>
    <cfRule type="cellIs" dxfId="678" priority="971" stopIfTrue="1" operator="equal">
      <formula>0</formula>
    </cfRule>
    <cfRule type="cellIs" dxfId="677" priority="972" stopIfTrue="1" operator="greaterThan">
      <formula>0.0000001</formula>
    </cfRule>
    <cfRule type="cellIs" dxfId="676" priority="973" stopIfTrue="1" operator="equal">
      <formula>0</formula>
    </cfRule>
    <cfRule type="cellIs" dxfId="675" priority="974" stopIfTrue="1" operator="greaterThan">
      <formula>0.0000001</formula>
    </cfRule>
    <cfRule type="cellIs" dxfId="674" priority="975" stopIfTrue="1" operator="equal">
      <formula>0</formula>
    </cfRule>
    <cfRule type="cellIs" dxfId="673" priority="976" stopIfTrue="1" operator="greaterThan">
      <formula>0.0000001</formula>
    </cfRule>
    <cfRule type="cellIs" dxfId="672" priority="977" stopIfTrue="1" operator="equal">
      <formula>0</formula>
    </cfRule>
    <cfRule type="cellIs" dxfId="671" priority="978" stopIfTrue="1" operator="greaterThan">
      <formula>0.0000001</formula>
    </cfRule>
    <cfRule type="cellIs" dxfId="670" priority="979" stopIfTrue="1" operator="equal">
      <formula>0</formula>
    </cfRule>
    <cfRule type="cellIs" dxfId="669" priority="980" stopIfTrue="1" operator="greaterThan">
      <formula>0.0000001</formula>
    </cfRule>
    <cfRule type="cellIs" dxfId="668" priority="981" stopIfTrue="1" operator="equal">
      <formula>0</formula>
    </cfRule>
    <cfRule type="cellIs" dxfId="667" priority="982" stopIfTrue="1" operator="greaterThan">
      <formula>0.0000001</formula>
    </cfRule>
    <cfRule type="cellIs" dxfId="666" priority="983" stopIfTrue="1" operator="equal">
      <formula>0</formula>
    </cfRule>
    <cfRule type="cellIs" dxfId="665" priority="984" stopIfTrue="1" operator="greaterThan">
      <formula>0.0000001</formula>
    </cfRule>
    <cfRule type="cellIs" dxfId="664" priority="985" stopIfTrue="1" operator="equal">
      <formula>0</formula>
    </cfRule>
    <cfRule type="cellIs" dxfId="663" priority="986" stopIfTrue="1" operator="greaterThan">
      <formula>0.0000001</formula>
    </cfRule>
    <cfRule type="cellIs" dxfId="662" priority="987" stopIfTrue="1" operator="equal">
      <formula>0</formula>
    </cfRule>
    <cfRule type="cellIs" dxfId="661" priority="988" stopIfTrue="1" operator="greaterThan">
      <formula>0.0000001</formula>
    </cfRule>
    <cfRule type="cellIs" dxfId="660" priority="989" stopIfTrue="1" operator="equal">
      <formula>0</formula>
    </cfRule>
    <cfRule type="cellIs" dxfId="659" priority="990" stopIfTrue="1" operator="greaterThan">
      <formula>0.0000001</formula>
    </cfRule>
  </conditionalFormatting>
  <conditionalFormatting sqref="E38:R38">
    <cfRule type="cellIs" dxfId="658" priority="931" stopIfTrue="1" operator="equal">
      <formula>0</formula>
    </cfRule>
    <cfRule type="cellIs" dxfId="657" priority="932" stopIfTrue="1" operator="greaterThan">
      <formula>0.0000001</formula>
    </cfRule>
    <cfRule type="cellIs" dxfId="656" priority="933" stopIfTrue="1" operator="equal">
      <formula>0</formula>
    </cfRule>
    <cfRule type="cellIs" dxfId="655" priority="934" stopIfTrue="1" operator="greaterThan">
      <formula>0.0000001</formula>
    </cfRule>
    <cfRule type="cellIs" dxfId="654" priority="935" stopIfTrue="1" operator="equal">
      <formula>0</formula>
    </cfRule>
    <cfRule type="cellIs" dxfId="653" priority="936" stopIfTrue="1" operator="greaterThan">
      <formula>0.0000001</formula>
    </cfRule>
    <cfRule type="cellIs" dxfId="652" priority="937" stopIfTrue="1" operator="equal">
      <formula>0</formula>
    </cfRule>
    <cfRule type="cellIs" dxfId="651" priority="938" stopIfTrue="1" operator="greaterThan">
      <formula>0.0000001</formula>
    </cfRule>
    <cfRule type="cellIs" dxfId="650" priority="939" stopIfTrue="1" operator="equal">
      <formula>0</formula>
    </cfRule>
    <cfRule type="cellIs" dxfId="649" priority="940" stopIfTrue="1" operator="greaterThan">
      <formula>0.0000001</formula>
    </cfRule>
    <cfRule type="cellIs" dxfId="648" priority="941" stopIfTrue="1" operator="equal">
      <formula>0</formula>
    </cfRule>
    <cfRule type="cellIs" dxfId="647" priority="942" stopIfTrue="1" operator="greaterThan">
      <formula>0.0000001</formula>
    </cfRule>
    <cfRule type="cellIs" dxfId="646" priority="943" stopIfTrue="1" operator="equal">
      <formula>0</formula>
    </cfRule>
    <cfRule type="cellIs" dxfId="645" priority="944" stopIfTrue="1" operator="greaterThan">
      <formula>0.0000001</formula>
    </cfRule>
    <cfRule type="cellIs" dxfId="644" priority="945" stopIfTrue="1" operator="equal">
      <formula>0</formula>
    </cfRule>
    <cfRule type="cellIs" dxfId="643" priority="946" stopIfTrue="1" operator="greaterThan">
      <formula>0.0000001</formula>
    </cfRule>
    <cfRule type="cellIs" dxfId="642" priority="947" stopIfTrue="1" operator="equal">
      <formula>0</formula>
    </cfRule>
    <cfRule type="cellIs" dxfId="641" priority="948" stopIfTrue="1" operator="greaterThan">
      <formula>0.0000001</formula>
    </cfRule>
    <cfRule type="cellIs" dxfId="640" priority="949" stopIfTrue="1" operator="equal">
      <formula>0</formula>
    </cfRule>
    <cfRule type="cellIs" dxfId="639" priority="950" stopIfTrue="1" operator="greaterThan">
      <formula>0.0000001</formula>
    </cfRule>
    <cfRule type="cellIs" dxfId="638" priority="951" stopIfTrue="1" operator="equal">
      <formula>0</formula>
    </cfRule>
    <cfRule type="cellIs" dxfId="637" priority="952" stopIfTrue="1" operator="greaterThan">
      <formula>0.0000001</formula>
    </cfRule>
    <cfRule type="cellIs" dxfId="636" priority="953" stopIfTrue="1" operator="equal">
      <formula>0</formula>
    </cfRule>
    <cfRule type="cellIs" dxfId="635" priority="954" stopIfTrue="1" operator="greaterThan">
      <formula>0.0000001</formula>
    </cfRule>
    <cfRule type="cellIs" dxfId="634" priority="955" stopIfTrue="1" operator="equal">
      <formula>0</formula>
    </cfRule>
    <cfRule type="cellIs" dxfId="633" priority="956" stopIfTrue="1" operator="greaterThan">
      <formula>0.0000001</formula>
    </cfRule>
    <cfRule type="cellIs" dxfId="632" priority="957" stopIfTrue="1" operator="equal">
      <formula>0</formula>
    </cfRule>
    <cfRule type="cellIs" dxfId="631" priority="958" stopIfTrue="1" operator="greaterThan">
      <formula>0.0000001</formula>
    </cfRule>
    <cfRule type="cellIs" dxfId="630" priority="959" stopIfTrue="1" operator="equal">
      <formula>0</formula>
    </cfRule>
    <cfRule type="cellIs" dxfId="629" priority="960" stopIfTrue="1" operator="greaterThan">
      <formula>0.0000001</formula>
    </cfRule>
  </conditionalFormatting>
  <conditionalFormatting sqref="E40:R40">
    <cfRule type="cellIs" dxfId="628" priority="901" stopIfTrue="1" operator="equal">
      <formula>0</formula>
    </cfRule>
    <cfRule type="cellIs" dxfId="627" priority="902" stopIfTrue="1" operator="greaterThan">
      <formula>0.0000001</formula>
    </cfRule>
    <cfRule type="cellIs" dxfId="626" priority="903" stopIfTrue="1" operator="equal">
      <formula>0</formula>
    </cfRule>
    <cfRule type="cellIs" dxfId="625" priority="904" stopIfTrue="1" operator="greaterThan">
      <formula>0.0000001</formula>
    </cfRule>
    <cfRule type="cellIs" dxfId="624" priority="905" stopIfTrue="1" operator="equal">
      <formula>0</formula>
    </cfRule>
    <cfRule type="cellIs" dxfId="623" priority="906" stopIfTrue="1" operator="greaterThan">
      <formula>0.0000001</formula>
    </cfRule>
    <cfRule type="cellIs" dxfId="622" priority="907" stopIfTrue="1" operator="equal">
      <formula>0</formula>
    </cfRule>
    <cfRule type="cellIs" dxfId="621" priority="908" stopIfTrue="1" operator="greaterThan">
      <formula>0.0000001</formula>
    </cfRule>
    <cfRule type="cellIs" dxfId="620" priority="909" stopIfTrue="1" operator="equal">
      <formula>0</formula>
    </cfRule>
    <cfRule type="cellIs" dxfId="619" priority="910" stopIfTrue="1" operator="greaterThan">
      <formula>0.0000001</formula>
    </cfRule>
    <cfRule type="cellIs" dxfId="618" priority="911" stopIfTrue="1" operator="equal">
      <formula>0</formula>
    </cfRule>
    <cfRule type="cellIs" dxfId="617" priority="912" stopIfTrue="1" operator="greaterThan">
      <formula>0.0000001</formula>
    </cfRule>
    <cfRule type="cellIs" dxfId="616" priority="913" stopIfTrue="1" operator="equal">
      <formula>0</formula>
    </cfRule>
    <cfRule type="cellIs" dxfId="615" priority="914" stopIfTrue="1" operator="greaterThan">
      <formula>0.0000001</formula>
    </cfRule>
    <cfRule type="cellIs" dxfId="614" priority="915" stopIfTrue="1" operator="equal">
      <formula>0</formula>
    </cfRule>
    <cfRule type="cellIs" dxfId="613" priority="916" stopIfTrue="1" operator="greaterThan">
      <formula>0.0000001</formula>
    </cfRule>
    <cfRule type="cellIs" dxfId="612" priority="917" stopIfTrue="1" operator="equal">
      <formula>0</formula>
    </cfRule>
    <cfRule type="cellIs" dxfId="611" priority="918" stopIfTrue="1" operator="greaterThan">
      <formula>0.0000001</formula>
    </cfRule>
    <cfRule type="cellIs" dxfId="610" priority="919" stopIfTrue="1" operator="equal">
      <formula>0</formula>
    </cfRule>
    <cfRule type="cellIs" dxfId="609" priority="920" stopIfTrue="1" operator="greaterThan">
      <formula>0.0000001</formula>
    </cfRule>
    <cfRule type="cellIs" dxfId="608" priority="921" stopIfTrue="1" operator="equal">
      <formula>0</formula>
    </cfRule>
    <cfRule type="cellIs" dxfId="607" priority="922" stopIfTrue="1" operator="greaterThan">
      <formula>0.0000001</formula>
    </cfRule>
    <cfRule type="cellIs" dxfId="606" priority="923" stopIfTrue="1" operator="equal">
      <formula>0</formula>
    </cfRule>
    <cfRule type="cellIs" dxfId="605" priority="924" stopIfTrue="1" operator="greaterThan">
      <formula>0.0000001</formula>
    </cfRule>
    <cfRule type="cellIs" dxfId="604" priority="925" stopIfTrue="1" operator="equal">
      <formula>0</formula>
    </cfRule>
    <cfRule type="cellIs" dxfId="603" priority="926" stopIfTrue="1" operator="greaterThan">
      <formula>0.0000001</formula>
    </cfRule>
    <cfRule type="cellIs" dxfId="602" priority="927" stopIfTrue="1" operator="equal">
      <formula>0</formula>
    </cfRule>
    <cfRule type="cellIs" dxfId="601" priority="928" stopIfTrue="1" operator="greaterThan">
      <formula>0.0000001</formula>
    </cfRule>
    <cfRule type="cellIs" dxfId="600" priority="929" stopIfTrue="1" operator="equal">
      <formula>0</formula>
    </cfRule>
    <cfRule type="cellIs" dxfId="599" priority="930" stopIfTrue="1" operator="greaterThan">
      <formula>0.0000001</formula>
    </cfRule>
  </conditionalFormatting>
  <conditionalFormatting sqref="E42:R42">
    <cfRule type="cellIs" dxfId="598" priority="871" stopIfTrue="1" operator="equal">
      <formula>0</formula>
    </cfRule>
    <cfRule type="cellIs" dxfId="597" priority="872" stopIfTrue="1" operator="greaterThan">
      <formula>0.0000001</formula>
    </cfRule>
    <cfRule type="cellIs" dxfId="596" priority="873" stopIfTrue="1" operator="equal">
      <formula>0</formula>
    </cfRule>
    <cfRule type="cellIs" dxfId="595" priority="874" stopIfTrue="1" operator="greaterThan">
      <formula>0.0000001</formula>
    </cfRule>
    <cfRule type="cellIs" dxfId="594" priority="875" stopIfTrue="1" operator="equal">
      <formula>0</formula>
    </cfRule>
    <cfRule type="cellIs" dxfId="593" priority="876" stopIfTrue="1" operator="greaterThan">
      <formula>0.0000001</formula>
    </cfRule>
    <cfRule type="cellIs" dxfId="592" priority="877" stopIfTrue="1" operator="equal">
      <formula>0</formula>
    </cfRule>
    <cfRule type="cellIs" dxfId="591" priority="878" stopIfTrue="1" operator="greaterThan">
      <formula>0.0000001</formula>
    </cfRule>
    <cfRule type="cellIs" dxfId="590" priority="879" stopIfTrue="1" operator="equal">
      <formula>0</formula>
    </cfRule>
    <cfRule type="cellIs" dxfId="589" priority="880" stopIfTrue="1" operator="greaterThan">
      <formula>0.0000001</formula>
    </cfRule>
    <cfRule type="cellIs" dxfId="588" priority="881" stopIfTrue="1" operator="equal">
      <formula>0</formula>
    </cfRule>
    <cfRule type="cellIs" dxfId="587" priority="882" stopIfTrue="1" operator="greaterThan">
      <formula>0.0000001</formula>
    </cfRule>
    <cfRule type="cellIs" dxfId="586" priority="883" stopIfTrue="1" operator="equal">
      <formula>0</formula>
    </cfRule>
    <cfRule type="cellIs" dxfId="585" priority="884" stopIfTrue="1" operator="greaterThan">
      <formula>0.0000001</formula>
    </cfRule>
    <cfRule type="cellIs" dxfId="584" priority="885" stopIfTrue="1" operator="equal">
      <formula>0</formula>
    </cfRule>
    <cfRule type="cellIs" dxfId="583" priority="886" stopIfTrue="1" operator="greaterThan">
      <formula>0.0000001</formula>
    </cfRule>
    <cfRule type="cellIs" dxfId="582" priority="887" stopIfTrue="1" operator="equal">
      <formula>0</formula>
    </cfRule>
    <cfRule type="cellIs" dxfId="581" priority="888" stopIfTrue="1" operator="greaterThan">
      <formula>0.0000001</formula>
    </cfRule>
    <cfRule type="cellIs" dxfId="580" priority="889" stopIfTrue="1" operator="equal">
      <formula>0</formula>
    </cfRule>
    <cfRule type="cellIs" dxfId="579" priority="890" stopIfTrue="1" operator="greaterThan">
      <formula>0.0000001</formula>
    </cfRule>
    <cfRule type="cellIs" dxfId="578" priority="891" stopIfTrue="1" operator="equal">
      <formula>0</formula>
    </cfRule>
    <cfRule type="cellIs" dxfId="577" priority="892" stopIfTrue="1" operator="greaterThan">
      <formula>0.0000001</formula>
    </cfRule>
    <cfRule type="cellIs" dxfId="576" priority="893" stopIfTrue="1" operator="equal">
      <formula>0</formula>
    </cfRule>
    <cfRule type="cellIs" dxfId="575" priority="894" stopIfTrue="1" operator="greaterThan">
      <formula>0.0000001</formula>
    </cfRule>
    <cfRule type="cellIs" dxfId="574" priority="895" stopIfTrue="1" operator="equal">
      <formula>0</formula>
    </cfRule>
    <cfRule type="cellIs" dxfId="573" priority="896" stopIfTrue="1" operator="greaterThan">
      <formula>0.0000001</formula>
    </cfRule>
    <cfRule type="cellIs" dxfId="572" priority="897" stopIfTrue="1" operator="equal">
      <formula>0</formula>
    </cfRule>
    <cfRule type="cellIs" dxfId="571" priority="898" stopIfTrue="1" operator="greaterThan">
      <formula>0.0000001</formula>
    </cfRule>
    <cfRule type="cellIs" dxfId="570" priority="899" stopIfTrue="1" operator="equal">
      <formula>0</formula>
    </cfRule>
    <cfRule type="cellIs" dxfId="569" priority="900" stopIfTrue="1" operator="greaterThan">
      <formula>0.0000001</formula>
    </cfRule>
  </conditionalFormatting>
  <conditionalFormatting sqref="E44:R44">
    <cfRule type="cellIs" dxfId="568" priority="541" stopIfTrue="1" operator="equal">
      <formula>0</formula>
    </cfRule>
    <cfRule type="cellIs" dxfId="567" priority="542" stopIfTrue="1" operator="greaterThan">
      <formula>0.0000001</formula>
    </cfRule>
    <cfRule type="cellIs" dxfId="566" priority="543" stopIfTrue="1" operator="equal">
      <formula>0</formula>
    </cfRule>
    <cfRule type="cellIs" dxfId="565" priority="544" stopIfTrue="1" operator="greaterThan">
      <formula>0.0000001</formula>
    </cfRule>
    <cfRule type="cellIs" dxfId="564" priority="545" stopIfTrue="1" operator="equal">
      <formula>0</formula>
    </cfRule>
    <cfRule type="cellIs" dxfId="563" priority="546" stopIfTrue="1" operator="greaterThan">
      <formula>0.0000001</formula>
    </cfRule>
    <cfRule type="cellIs" dxfId="562" priority="547" stopIfTrue="1" operator="equal">
      <formula>0</formula>
    </cfRule>
    <cfRule type="cellIs" dxfId="561" priority="548" stopIfTrue="1" operator="greaterThan">
      <formula>0.0000001</formula>
    </cfRule>
    <cfRule type="cellIs" dxfId="560" priority="549" stopIfTrue="1" operator="equal">
      <formula>0</formula>
    </cfRule>
    <cfRule type="cellIs" dxfId="559" priority="550" stopIfTrue="1" operator="greaterThan">
      <formula>0.0000001</formula>
    </cfRule>
    <cfRule type="cellIs" dxfId="558" priority="551" stopIfTrue="1" operator="equal">
      <formula>0</formula>
    </cfRule>
    <cfRule type="cellIs" dxfId="557" priority="552" stopIfTrue="1" operator="greaterThan">
      <formula>0.0000001</formula>
    </cfRule>
    <cfRule type="cellIs" dxfId="556" priority="553" stopIfTrue="1" operator="equal">
      <formula>0</formula>
    </cfRule>
    <cfRule type="cellIs" dxfId="555" priority="554" stopIfTrue="1" operator="greaterThan">
      <formula>0.0000001</formula>
    </cfRule>
    <cfRule type="cellIs" dxfId="554" priority="555" stopIfTrue="1" operator="equal">
      <formula>0</formula>
    </cfRule>
    <cfRule type="cellIs" dxfId="553" priority="556" stopIfTrue="1" operator="greaterThan">
      <formula>0.0000001</formula>
    </cfRule>
    <cfRule type="cellIs" dxfId="552" priority="557" stopIfTrue="1" operator="equal">
      <formula>0</formula>
    </cfRule>
    <cfRule type="cellIs" dxfId="551" priority="558" stopIfTrue="1" operator="greaterThan">
      <formula>0.0000001</formula>
    </cfRule>
    <cfRule type="cellIs" dxfId="550" priority="559" stopIfTrue="1" operator="equal">
      <formula>0</formula>
    </cfRule>
    <cfRule type="cellIs" dxfId="549" priority="560" stopIfTrue="1" operator="greaterThan">
      <formula>0.0000001</formula>
    </cfRule>
    <cfRule type="cellIs" dxfId="548" priority="561" stopIfTrue="1" operator="equal">
      <formula>0</formula>
    </cfRule>
    <cfRule type="cellIs" dxfId="547" priority="562" stopIfTrue="1" operator="greaterThan">
      <formula>0.0000001</formula>
    </cfRule>
    <cfRule type="cellIs" dxfId="546" priority="563" stopIfTrue="1" operator="equal">
      <formula>0</formula>
    </cfRule>
    <cfRule type="cellIs" dxfId="545" priority="564" stopIfTrue="1" operator="greaterThan">
      <formula>0.0000001</formula>
    </cfRule>
    <cfRule type="cellIs" dxfId="544" priority="565" stopIfTrue="1" operator="equal">
      <formula>0</formula>
    </cfRule>
    <cfRule type="cellIs" dxfId="543" priority="566" stopIfTrue="1" operator="greaterThan">
      <formula>0.0000001</formula>
    </cfRule>
    <cfRule type="cellIs" dxfId="542" priority="567" stopIfTrue="1" operator="equal">
      <formula>0</formula>
    </cfRule>
    <cfRule type="cellIs" dxfId="541" priority="568" stopIfTrue="1" operator="greaterThan">
      <formula>0.0000001</formula>
    </cfRule>
    <cfRule type="cellIs" dxfId="540" priority="569" stopIfTrue="1" operator="equal">
      <formula>0</formula>
    </cfRule>
    <cfRule type="cellIs" dxfId="539" priority="570" stopIfTrue="1" operator="greaterThan">
      <formula>0.0000001</formula>
    </cfRule>
  </conditionalFormatting>
  <conditionalFormatting sqref="E46:R46">
    <cfRule type="cellIs" dxfId="538" priority="331" stopIfTrue="1" operator="equal">
      <formula>0</formula>
    </cfRule>
    <cfRule type="cellIs" dxfId="537" priority="332" stopIfTrue="1" operator="greaterThan">
      <formula>0.0000001</formula>
    </cfRule>
    <cfRule type="cellIs" dxfId="536" priority="333" stopIfTrue="1" operator="equal">
      <formula>0</formula>
    </cfRule>
    <cfRule type="cellIs" dxfId="535" priority="334" stopIfTrue="1" operator="greaterThan">
      <formula>0.0000001</formula>
    </cfRule>
    <cfRule type="cellIs" dxfId="534" priority="335" stopIfTrue="1" operator="equal">
      <formula>0</formula>
    </cfRule>
    <cfRule type="cellIs" dxfId="533" priority="336" stopIfTrue="1" operator="greaterThan">
      <formula>0.0000001</formula>
    </cfRule>
    <cfRule type="cellIs" dxfId="532" priority="337" stopIfTrue="1" operator="equal">
      <formula>0</formula>
    </cfRule>
    <cfRule type="cellIs" dxfId="531" priority="338" stopIfTrue="1" operator="greaterThan">
      <formula>0.0000001</formula>
    </cfRule>
    <cfRule type="cellIs" dxfId="530" priority="339" stopIfTrue="1" operator="equal">
      <formula>0</formula>
    </cfRule>
    <cfRule type="cellIs" dxfId="529" priority="340" stopIfTrue="1" operator="greaterThan">
      <formula>0.0000001</formula>
    </cfRule>
    <cfRule type="cellIs" dxfId="528" priority="341" stopIfTrue="1" operator="equal">
      <formula>0</formula>
    </cfRule>
    <cfRule type="cellIs" dxfId="527" priority="342" stopIfTrue="1" operator="greaterThan">
      <formula>0.0000001</formula>
    </cfRule>
    <cfRule type="cellIs" dxfId="526" priority="343" stopIfTrue="1" operator="equal">
      <formula>0</formula>
    </cfRule>
    <cfRule type="cellIs" dxfId="525" priority="344" stopIfTrue="1" operator="greaterThan">
      <formula>0.0000001</formula>
    </cfRule>
    <cfRule type="cellIs" dxfId="524" priority="345" stopIfTrue="1" operator="equal">
      <formula>0</formula>
    </cfRule>
    <cfRule type="cellIs" dxfId="523" priority="346" stopIfTrue="1" operator="greaterThan">
      <formula>0.0000001</formula>
    </cfRule>
    <cfRule type="cellIs" dxfId="522" priority="347" stopIfTrue="1" operator="equal">
      <formula>0</formula>
    </cfRule>
    <cfRule type="cellIs" dxfId="521" priority="348" stopIfTrue="1" operator="greaterThan">
      <formula>0.0000001</formula>
    </cfRule>
    <cfRule type="cellIs" dxfId="520" priority="349" stopIfTrue="1" operator="equal">
      <formula>0</formula>
    </cfRule>
    <cfRule type="cellIs" dxfId="519" priority="350" stopIfTrue="1" operator="greaterThan">
      <formula>0.0000001</formula>
    </cfRule>
    <cfRule type="cellIs" dxfId="518" priority="351" stopIfTrue="1" operator="equal">
      <formula>0</formula>
    </cfRule>
    <cfRule type="cellIs" dxfId="517" priority="352" stopIfTrue="1" operator="greaterThan">
      <formula>0.0000001</formula>
    </cfRule>
    <cfRule type="cellIs" dxfId="516" priority="353" stopIfTrue="1" operator="equal">
      <formula>0</formula>
    </cfRule>
    <cfRule type="cellIs" dxfId="515" priority="354" stopIfTrue="1" operator="greaterThan">
      <formula>0.0000001</formula>
    </cfRule>
    <cfRule type="cellIs" dxfId="514" priority="355" stopIfTrue="1" operator="equal">
      <formula>0</formula>
    </cfRule>
    <cfRule type="cellIs" dxfId="513" priority="356" stopIfTrue="1" operator="greaterThan">
      <formula>0.0000001</formula>
    </cfRule>
    <cfRule type="cellIs" dxfId="512" priority="357" stopIfTrue="1" operator="equal">
      <formula>0</formula>
    </cfRule>
    <cfRule type="cellIs" dxfId="511" priority="358" stopIfTrue="1" operator="greaterThan">
      <formula>0.0000001</formula>
    </cfRule>
    <cfRule type="cellIs" dxfId="510" priority="359" stopIfTrue="1" operator="equal">
      <formula>0</formula>
    </cfRule>
    <cfRule type="cellIs" dxfId="509" priority="360" stopIfTrue="1" operator="greaterThan">
      <formula>0.0000001</formula>
    </cfRule>
    <cfRule type="cellIs" dxfId="508" priority="511" stopIfTrue="1" operator="equal">
      <formula>0</formula>
    </cfRule>
    <cfRule type="cellIs" dxfId="507" priority="512" stopIfTrue="1" operator="greaterThan">
      <formula>0.0000001</formula>
    </cfRule>
    <cfRule type="cellIs" dxfId="506" priority="513" stopIfTrue="1" operator="equal">
      <formula>0</formula>
    </cfRule>
    <cfRule type="cellIs" dxfId="505" priority="514" stopIfTrue="1" operator="greaterThan">
      <formula>0.0000001</formula>
    </cfRule>
    <cfRule type="cellIs" dxfId="504" priority="515" stopIfTrue="1" operator="equal">
      <formula>0</formula>
    </cfRule>
    <cfRule type="cellIs" dxfId="503" priority="516" stopIfTrue="1" operator="greaterThan">
      <formula>0.0000001</formula>
    </cfRule>
    <cfRule type="cellIs" dxfId="502" priority="517" stopIfTrue="1" operator="equal">
      <formula>0</formula>
    </cfRule>
    <cfRule type="cellIs" dxfId="501" priority="518" stopIfTrue="1" operator="greaterThan">
      <formula>0.0000001</formula>
    </cfRule>
    <cfRule type="cellIs" dxfId="500" priority="519" stopIfTrue="1" operator="equal">
      <formula>0</formula>
    </cfRule>
    <cfRule type="cellIs" dxfId="499" priority="520" stopIfTrue="1" operator="greaterThan">
      <formula>0.0000001</formula>
    </cfRule>
    <cfRule type="cellIs" dxfId="498" priority="521" stopIfTrue="1" operator="equal">
      <formula>0</formula>
    </cfRule>
    <cfRule type="cellIs" dxfId="497" priority="522" stopIfTrue="1" operator="greaterThan">
      <formula>0.0000001</formula>
    </cfRule>
    <cfRule type="cellIs" dxfId="496" priority="523" stopIfTrue="1" operator="equal">
      <formula>0</formula>
    </cfRule>
    <cfRule type="cellIs" dxfId="495" priority="524" stopIfTrue="1" operator="greaterThan">
      <formula>0.0000001</formula>
    </cfRule>
    <cfRule type="cellIs" dxfId="494" priority="525" stopIfTrue="1" operator="equal">
      <formula>0</formula>
    </cfRule>
    <cfRule type="cellIs" dxfId="493" priority="526" stopIfTrue="1" operator="greaterThan">
      <formula>0.0000001</formula>
    </cfRule>
    <cfRule type="cellIs" dxfId="492" priority="527" stopIfTrue="1" operator="equal">
      <formula>0</formula>
    </cfRule>
    <cfRule type="cellIs" dxfId="491" priority="528" stopIfTrue="1" operator="greaterThan">
      <formula>0.0000001</formula>
    </cfRule>
    <cfRule type="cellIs" dxfId="490" priority="529" stopIfTrue="1" operator="equal">
      <formula>0</formula>
    </cfRule>
    <cfRule type="cellIs" dxfId="489" priority="530" stopIfTrue="1" operator="greaterThan">
      <formula>0.0000001</formula>
    </cfRule>
    <cfRule type="cellIs" dxfId="488" priority="531" stopIfTrue="1" operator="equal">
      <formula>0</formula>
    </cfRule>
    <cfRule type="cellIs" dxfId="487" priority="532" stopIfTrue="1" operator="greaterThan">
      <formula>0.0000001</formula>
    </cfRule>
    <cfRule type="cellIs" dxfId="486" priority="533" stopIfTrue="1" operator="equal">
      <formula>0</formula>
    </cfRule>
    <cfRule type="cellIs" dxfId="485" priority="534" stopIfTrue="1" operator="greaterThan">
      <formula>0.0000001</formula>
    </cfRule>
    <cfRule type="cellIs" dxfId="484" priority="535" stopIfTrue="1" operator="equal">
      <formula>0</formula>
    </cfRule>
    <cfRule type="cellIs" dxfId="483" priority="536" stopIfTrue="1" operator="greaterThan">
      <formula>0.0000001</formula>
    </cfRule>
    <cfRule type="cellIs" dxfId="482" priority="537" stopIfTrue="1" operator="equal">
      <formula>0</formula>
    </cfRule>
    <cfRule type="cellIs" dxfId="481" priority="538" stopIfTrue="1" operator="greaterThan">
      <formula>0.0000001</formula>
    </cfRule>
    <cfRule type="cellIs" dxfId="480" priority="539" stopIfTrue="1" operator="equal">
      <formula>0</formula>
    </cfRule>
    <cfRule type="cellIs" dxfId="479" priority="540" stopIfTrue="1" operator="greaterThan">
      <formula>0.0000001</formula>
    </cfRule>
  </conditionalFormatting>
  <conditionalFormatting sqref="E48:R48">
    <cfRule type="cellIs" dxfId="478" priority="301" stopIfTrue="1" operator="equal">
      <formula>0</formula>
    </cfRule>
    <cfRule type="cellIs" dxfId="477" priority="302" stopIfTrue="1" operator="greaterThan">
      <formula>0.0000001</formula>
    </cfRule>
    <cfRule type="cellIs" dxfId="476" priority="303" stopIfTrue="1" operator="equal">
      <formula>0</formula>
    </cfRule>
    <cfRule type="cellIs" dxfId="475" priority="304" stopIfTrue="1" operator="greaterThan">
      <formula>0.0000001</formula>
    </cfRule>
    <cfRule type="cellIs" dxfId="474" priority="305" stopIfTrue="1" operator="equal">
      <formula>0</formula>
    </cfRule>
    <cfRule type="cellIs" dxfId="473" priority="306" stopIfTrue="1" operator="greaterThan">
      <formula>0.0000001</formula>
    </cfRule>
    <cfRule type="cellIs" dxfId="472" priority="307" stopIfTrue="1" operator="equal">
      <formula>0</formula>
    </cfRule>
    <cfRule type="cellIs" dxfId="471" priority="308" stopIfTrue="1" operator="greaterThan">
      <formula>0.0000001</formula>
    </cfRule>
    <cfRule type="cellIs" dxfId="470" priority="309" stopIfTrue="1" operator="equal">
      <formula>0</formula>
    </cfRule>
    <cfRule type="cellIs" dxfId="469" priority="310" stopIfTrue="1" operator="greaterThan">
      <formula>0.0000001</formula>
    </cfRule>
    <cfRule type="cellIs" dxfId="468" priority="311" stopIfTrue="1" operator="equal">
      <formula>0</formula>
    </cfRule>
    <cfRule type="cellIs" dxfId="467" priority="312" stopIfTrue="1" operator="greaterThan">
      <formula>0.0000001</formula>
    </cfRule>
    <cfRule type="cellIs" dxfId="466" priority="313" stopIfTrue="1" operator="equal">
      <formula>0</formula>
    </cfRule>
    <cfRule type="cellIs" dxfId="465" priority="314" stopIfTrue="1" operator="greaterThan">
      <formula>0.0000001</formula>
    </cfRule>
    <cfRule type="cellIs" dxfId="464" priority="315" stopIfTrue="1" operator="equal">
      <formula>0</formula>
    </cfRule>
    <cfRule type="cellIs" dxfId="463" priority="316" stopIfTrue="1" operator="greaterThan">
      <formula>0.0000001</formula>
    </cfRule>
    <cfRule type="cellIs" dxfId="462" priority="317" stopIfTrue="1" operator="equal">
      <formula>0</formula>
    </cfRule>
    <cfRule type="cellIs" dxfId="461" priority="318" stopIfTrue="1" operator="greaterThan">
      <formula>0.0000001</formula>
    </cfRule>
    <cfRule type="cellIs" dxfId="460" priority="319" stopIfTrue="1" operator="equal">
      <formula>0</formula>
    </cfRule>
    <cfRule type="cellIs" dxfId="459" priority="320" stopIfTrue="1" operator="greaterThan">
      <formula>0.0000001</formula>
    </cfRule>
    <cfRule type="cellIs" dxfId="458" priority="321" stopIfTrue="1" operator="equal">
      <formula>0</formula>
    </cfRule>
    <cfRule type="cellIs" dxfId="457" priority="322" stopIfTrue="1" operator="greaterThan">
      <formula>0.0000001</formula>
    </cfRule>
    <cfRule type="cellIs" dxfId="456" priority="323" stopIfTrue="1" operator="equal">
      <formula>0</formula>
    </cfRule>
    <cfRule type="cellIs" dxfId="455" priority="324" stopIfTrue="1" operator="greaterThan">
      <formula>0.0000001</formula>
    </cfRule>
    <cfRule type="cellIs" dxfId="454" priority="325" stopIfTrue="1" operator="equal">
      <formula>0</formula>
    </cfRule>
    <cfRule type="cellIs" dxfId="453" priority="326" stopIfTrue="1" operator="greaterThan">
      <formula>0.0000001</formula>
    </cfRule>
    <cfRule type="cellIs" dxfId="452" priority="327" stopIfTrue="1" operator="equal">
      <formula>0</formula>
    </cfRule>
    <cfRule type="cellIs" dxfId="451" priority="328" stopIfTrue="1" operator="greaterThan">
      <formula>0.0000001</formula>
    </cfRule>
    <cfRule type="cellIs" dxfId="450" priority="329" stopIfTrue="1" operator="equal">
      <formula>0</formula>
    </cfRule>
    <cfRule type="cellIs" dxfId="449" priority="330" stopIfTrue="1" operator="greaterThan">
      <formula>0.0000001</formula>
    </cfRule>
    <cfRule type="cellIs" dxfId="448" priority="481" stopIfTrue="1" operator="equal">
      <formula>0</formula>
    </cfRule>
    <cfRule type="cellIs" dxfId="447" priority="482" stopIfTrue="1" operator="greaterThan">
      <formula>0.0000001</formula>
    </cfRule>
    <cfRule type="cellIs" dxfId="446" priority="483" stopIfTrue="1" operator="equal">
      <formula>0</formula>
    </cfRule>
    <cfRule type="cellIs" dxfId="445" priority="484" stopIfTrue="1" operator="greaterThan">
      <formula>0.0000001</formula>
    </cfRule>
    <cfRule type="cellIs" dxfId="444" priority="485" stopIfTrue="1" operator="equal">
      <formula>0</formula>
    </cfRule>
    <cfRule type="cellIs" dxfId="443" priority="486" stopIfTrue="1" operator="greaterThan">
      <formula>0.0000001</formula>
    </cfRule>
    <cfRule type="cellIs" dxfId="442" priority="487" stopIfTrue="1" operator="equal">
      <formula>0</formula>
    </cfRule>
    <cfRule type="cellIs" dxfId="441" priority="488" stopIfTrue="1" operator="greaterThan">
      <formula>0.0000001</formula>
    </cfRule>
    <cfRule type="cellIs" dxfId="440" priority="489" stopIfTrue="1" operator="equal">
      <formula>0</formula>
    </cfRule>
    <cfRule type="cellIs" dxfId="439" priority="490" stopIfTrue="1" operator="greaterThan">
      <formula>0.0000001</formula>
    </cfRule>
    <cfRule type="cellIs" dxfId="438" priority="491" stopIfTrue="1" operator="equal">
      <formula>0</formula>
    </cfRule>
    <cfRule type="cellIs" dxfId="437" priority="492" stopIfTrue="1" operator="greaterThan">
      <formula>0.0000001</formula>
    </cfRule>
    <cfRule type="cellIs" dxfId="436" priority="493" stopIfTrue="1" operator="equal">
      <formula>0</formula>
    </cfRule>
    <cfRule type="cellIs" dxfId="435" priority="494" stopIfTrue="1" operator="greaterThan">
      <formula>0.0000001</formula>
    </cfRule>
    <cfRule type="cellIs" dxfId="434" priority="495" stopIfTrue="1" operator="equal">
      <formula>0</formula>
    </cfRule>
    <cfRule type="cellIs" dxfId="433" priority="496" stopIfTrue="1" operator="greaterThan">
      <formula>0.0000001</formula>
    </cfRule>
    <cfRule type="cellIs" dxfId="432" priority="497" stopIfTrue="1" operator="equal">
      <formula>0</formula>
    </cfRule>
    <cfRule type="cellIs" dxfId="431" priority="498" stopIfTrue="1" operator="greaterThan">
      <formula>0.0000001</formula>
    </cfRule>
    <cfRule type="cellIs" dxfId="430" priority="499" stopIfTrue="1" operator="equal">
      <formula>0</formula>
    </cfRule>
    <cfRule type="cellIs" dxfId="429" priority="500" stopIfTrue="1" operator="greaterThan">
      <formula>0.0000001</formula>
    </cfRule>
    <cfRule type="cellIs" dxfId="428" priority="501" stopIfTrue="1" operator="equal">
      <formula>0</formula>
    </cfRule>
    <cfRule type="cellIs" dxfId="427" priority="502" stopIfTrue="1" operator="greaterThan">
      <formula>0.0000001</formula>
    </cfRule>
    <cfRule type="cellIs" dxfId="426" priority="503" stopIfTrue="1" operator="equal">
      <formula>0</formula>
    </cfRule>
    <cfRule type="cellIs" dxfId="425" priority="504" stopIfTrue="1" operator="greaterThan">
      <formula>0.0000001</formula>
    </cfRule>
    <cfRule type="cellIs" dxfId="424" priority="505" stopIfTrue="1" operator="equal">
      <formula>0</formula>
    </cfRule>
    <cfRule type="cellIs" dxfId="423" priority="506" stopIfTrue="1" operator="greaterThan">
      <formula>0.0000001</formula>
    </cfRule>
    <cfRule type="cellIs" dxfId="422" priority="507" stopIfTrue="1" operator="equal">
      <formula>0</formula>
    </cfRule>
    <cfRule type="cellIs" dxfId="421" priority="508" stopIfTrue="1" operator="greaterThan">
      <formula>0.0000001</formula>
    </cfRule>
    <cfRule type="cellIs" dxfId="420" priority="509" stopIfTrue="1" operator="equal">
      <formula>0</formula>
    </cfRule>
    <cfRule type="cellIs" dxfId="419" priority="510" stopIfTrue="1" operator="greaterThan">
      <formula>0.0000001</formula>
    </cfRule>
  </conditionalFormatting>
  <conditionalFormatting sqref="E50:R50">
    <cfRule type="cellIs" dxfId="418" priority="271" stopIfTrue="1" operator="equal">
      <formula>0</formula>
    </cfRule>
    <cfRule type="cellIs" dxfId="417" priority="272" stopIfTrue="1" operator="greaterThan">
      <formula>0.0000001</formula>
    </cfRule>
    <cfRule type="cellIs" dxfId="416" priority="273" stopIfTrue="1" operator="equal">
      <formula>0</formula>
    </cfRule>
    <cfRule type="cellIs" dxfId="415" priority="274" stopIfTrue="1" operator="greaterThan">
      <formula>0.0000001</formula>
    </cfRule>
    <cfRule type="cellIs" dxfId="414" priority="275" stopIfTrue="1" operator="equal">
      <formula>0</formula>
    </cfRule>
    <cfRule type="cellIs" dxfId="413" priority="276" stopIfTrue="1" operator="greaterThan">
      <formula>0.0000001</formula>
    </cfRule>
    <cfRule type="cellIs" dxfId="412" priority="277" stopIfTrue="1" operator="equal">
      <formula>0</formula>
    </cfRule>
    <cfRule type="cellIs" dxfId="411" priority="278" stopIfTrue="1" operator="greaterThan">
      <formula>0.0000001</formula>
    </cfRule>
    <cfRule type="cellIs" dxfId="410" priority="279" stopIfTrue="1" operator="equal">
      <formula>0</formula>
    </cfRule>
    <cfRule type="cellIs" dxfId="409" priority="280" stopIfTrue="1" operator="greaterThan">
      <formula>0.0000001</formula>
    </cfRule>
    <cfRule type="cellIs" dxfId="408" priority="281" stopIfTrue="1" operator="equal">
      <formula>0</formula>
    </cfRule>
    <cfRule type="cellIs" dxfId="407" priority="282" stopIfTrue="1" operator="greaterThan">
      <formula>0.0000001</formula>
    </cfRule>
    <cfRule type="cellIs" dxfId="406" priority="283" stopIfTrue="1" operator="equal">
      <formula>0</formula>
    </cfRule>
    <cfRule type="cellIs" dxfId="405" priority="284" stopIfTrue="1" operator="greaterThan">
      <formula>0.0000001</formula>
    </cfRule>
    <cfRule type="cellIs" dxfId="404" priority="285" stopIfTrue="1" operator="equal">
      <formula>0</formula>
    </cfRule>
    <cfRule type="cellIs" dxfId="403" priority="286" stopIfTrue="1" operator="greaterThan">
      <formula>0.0000001</formula>
    </cfRule>
    <cfRule type="cellIs" dxfId="402" priority="287" stopIfTrue="1" operator="equal">
      <formula>0</formula>
    </cfRule>
    <cfRule type="cellIs" dxfId="401" priority="288" stopIfTrue="1" operator="greaterThan">
      <formula>0.0000001</formula>
    </cfRule>
    <cfRule type="cellIs" dxfId="400" priority="289" stopIfTrue="1" operator="equal">
      <formula>0</formula>
    </cfRule>
    <cfRule type="cellIs" dxfId="399" priority="290" stopIfTrue="1" operator="greaterThan">
      <formula>0.0000001</formula>
    </cfRule>
    <cfRule type="cellIs" dxfId="398" priority="291" stopIfTrue="1" operator="equal">
      <formula>0</formula>
    </cfRule>
    <cfRule type="cellIs" dxfId="397" priority="292" stopIfTrue="1" operator="greaterThan">
      <formula>0.0000001</formula>
    </cfRule>
    <cfRule type="cellIs" dxfId="396" priority="293" stopIfTrue="1" operator="equal">
      <formula>0</formula>
    </cfRule>
    <cfRule type="cellIs" dxfId="395" priority="294" stopIfTrue="1" operator="greaterThan">
      <formula>0.0000001</formula>
    </cfRule>
    <cfRule type="cellIs" dxfId="394" priority="295" stopIfTrue="1" operator="equal">
      <formula>0</formula>
    </cfRule>
    <cfRule type="cellIs" dxfId="393" priority="296" stopIfTrue="1" operator="greaterThan">
      <formula>0.0000001</formula>
    </cfRule>
    <cfRule type="cellIs" dxfId="392" priority="297" stopIfTrue="1" operator="equal">
      <formula>0</formula>
    </cfRule>
    <cfRule type="cellIs" dxfId="391" priority="298" stopIfTrue="1" operator="greaterThan">
      <formula>0.0000001</formula>
    </cfRule>
    <cfRule type="cellIs" dxfId="390" priority="299" stopIfTrue="1" operator="equal">
      <formula>0</formula>
    </cfRule>
    <cfRule type="cellIs" dxfId="389" priority="300" stopIfTrue="1" operator="greaterThan">
      <formula>0.0000001</formula>
    </cfRule>
    <cfRule type="cellIs" dxfId="388" priority="451" stopIfTrue="1" operator="equal">
      <formula>0</formula>
    </cfRule>
    <cfRule type="cellIs" dxfId="387" priority="452" stopIfTrue="1" operator="greaterThan">
      <formula>0.0000001</formula>
    </cfRule>
    <cfRule type="cellIs" dxfId="386" priority="453" stopIfTrue="1" operator="equal">
      <formula>0</formula>
    </cfRule>
    <cfRule type="cellIs" dxfId="385" priority="454" stopIfTrue="1" operator="greaterThan">
      <formula>0.0000001</formula>
    </cfRule>
    <cfRule type="cellIs" dxfId="384" priority="455" stopIfTrue="1" operator="equal">
      <formula>0</formula>
    </cfRule>
    <cfRule type="cellIs" dxfId="383" priority="456" stopIfTrue="1" operator="greaterThan">
      <formula>0.0000001</formula>
    </cfRule>
    <cfRule type="cellIs" dxfId="382" priority="457" stopIfTrue="1" operator="equal">
      <formula>0</formula>
    </cfRule>
    <cfRule type="cellIs" dxfId="381" priority="458" stopIfTrue="1" operator="greaterThan">
      <formula>0.0000001</formula>
    </cfRule>
    <cfRule type="cellIs" dxfId="380" priority="459" stopIfTrue="1" operator="equal">
      <formula>0</formula>
    </cfRule>
    <cfRule type="cellIs" dxfId="379" priority="460" stopIfTrue="1" operator="greaterThan">
      <formula>0.0000001</formula>
    </cfRule>
    <cfRule type="cellIs" dxfId="378" priority="461" stopIfTrue="1" operator="equal">
      <formula>0</formula>
    </cfRule>
    <cfRule type="cellIs" dxfId="377" priority="462" stopIfTrue="1" operator="greaterThan">
      <formula>0.0000001</formula>
    </cfRule>
    <cfRule type="cellIs" dxfId="376" priority="463" stopIfTrue="1" operator="equal">
      <formula>0</formula>
    </cfRule>
    <cfRule type="cellIs" dxfId="375" priority="464" stopIfTrue="1" operator="greaterThan">
      <formula>0.0000001</formula>
    </cfRule>
    <cfRule type="cellIs" dxfId="374" priority="465" stopIfTrue="1" operator="equal">
      <formula>0</formula>
    </cfRule>
    <cfRule type="cellIs" dxfId="373" priority="466" stopIfTrue="1" operator="greaterThan">
      <formula>0.0000001</formula>
    </cfRule>
    <cfRule type="cellIs" dxfId="372" priority="467" stopIfTrue="1" operator="equal">
      <formula>0</formula>
    </cfRule>
    <cfRule type="cellIs" dxfId="371" priority="468" stopIfTrue="1" operator="greaterThan">
      <formula>0.0000001</formula>
    </cfRule>
    <cfRule type="cellIs" dxfId="370" priority="469" stopIfTrue="1" operator="equal">
      <formula>0</formula>
    </cfRule>
    <cfRule type="cellIs" dxfId="369" priority="470" stopIfTrue="1" operator="greaterThan">
      <formula>0.0000001</formula>
    </cfRule>
    <cfRule type="cellIs" dxfId="368" priority="471" stopIfTrue="1" operator="equal">
      <formula>0</formula>
    </cfRule>
    <cfRule type="cellIs" dxfId="367" priority="472" stopIfTrue="1" operator="greaterThan">
      <formula>0.0000001</formula>
    </cfRule>
    <cfRule type="cellIs" dxfId="366" priority="473" stopIfTrue="1" operator="equal">
      <formula>0</formula>
    </cfRule>
    <cfRule type="cellIs" dxfId="365" priority="474" stopIfTrue="1" operator="greaterThan">
      <formula>0.0000001</formula>
    </cfRule>
    <cfRule type="cellIs" dxfId="364" priority="475" stopIfTrue="1" operator="equal">
      <formula>0</formula>
    </cfRule>
    <cfRule type="cellIs" dxfId="363" priority="476" stopIfTrue="1" operator="greaterThan">
      <formula>0.0000001</formula>
    </cfRule>
    <cfRule type="cellIs" dxfId="362" priority="477" stopIfTrue="1" operator="equal">
      <formula>0</formula>
    </cfRule>
    <cfRule type="cellIs" dxfId="361" priority="478" stopIfTrue="1" operator="greaterThan">
      <formula>0.0000001</formula>
    </cfRule>
    <cfRule type="cellIs" dxfId="360" priority="479" stopIfTrue="1" operator="equal">
      <formula>0</formula>
    </cfRule>
    <cfRule type="cellIs" dxfId="359" priority="480" stopIfTrue="1" operator="greaterThan">
      <formula>0.0000001</formula>
    </cfRule>
  </conditionalFormatting>
  <conditionalFormatting sqref="E52:R52">
    <cfRule type="cellIs" dxfId="358" priority="241" stopIfTrue="1" operator="equal">
      <formula>0</formula>
    </cfRule>
    <cfRule type="cellIs" dxfId="357" priority="242" stopIfTrue="1" operator="greaterThan">
      <formula>0.0000001</formula>
    </cfRule>
    <cfRule type="cellIs" dxfId="356" priority="243" stopIfTrue="1" operator="equal">
      <formula>0</formula>
    </cfRule>
    <cfRule type="cellIs" dxfId="355" priority="244" stopIfTrue="1" operator="greaterThan">
      <formula>0.0000001</formula>
    </cfRule>
    <cfRule type="cellIs" dxfId="354" priority="245" stopIfTrue="1" operator="equal">
      <formula>0</formula>
    </cfRule>
    <cfRule type="cellIs" dxfId="353" priority="246" stopIfTrue="1" operator="greaterThan">
      <formula>0.0000001</formula>
    </cfRule>
    <cfRule type="cellIs" dxfId="352" priority="247" stopIfTrue="1" operator="equal">
      <formula>0</formula>
    </cfRule>
    <cfRule type="cellIs" dxfId="351" priority="248" stopIfTrue="1" operator="greaterThan">
      <formula>0.0000001</formula>
    </cfRule>
    <cfRule type="cellIs" dxfId="350" priority="249" stopIfTrue="1" operator="equal">
      <formula>0</formula>
    </cfRule>
    <cfRule type="cellIs" dxfId="349" priority="250" stopIfTrue="1" operator="greaterThan">
      <formula>0.0000001</formula>
    </cfRule>
    <cfRule type="cellIs" dxfId="348" priority="251" stopIfTrue="1" operator="equal">
      <formula>0</formula>
    </cfRule>
    <cfRule type="cellIs" dxfId="347" priority="252" stopIfTrue="1" operator="greaterThan">
      <formula>0.0000001</formula>
    </cfRule>
    <cfRule type="cellIs" dxfId="346" priority="253" stopIfTrue="1" operator="equal">
      <formula>0</formula>
    </cfRule>
    <cfRule type="cellIs" dxfId="345" priority="254" stopIfTrue="1" operator="greaterThan">
      <formula>0.0000001</formula>
    </cfRule>
    <cfRule type="cellIs" dxfId="344" priority="255" stopIfTrue="1" operator="equal">
      <formula>0</formula>
    </cfRule>
    <cfRule type="cellIs" dxfId="343" priority="256" stopIfTrue="1" operator="greaterThan">
      <formula>0.0000001</formula>
    </cfRule>
    <cfRule type="cellIs" dxfId="342" priority="257" stopIfTrue="1" operator="equal">
      <formula>0</formula>
    </cfRule>
    <cfRule type="cellIs" dxfId="341" priority="258" stopIfTrue="1" operator="greaterThan">
      <formula>0.0000001</formula>
    </cfRule>
    <cfRule type="cellIs" dxfId="340" priority="259" stopIfTrue="1" operator="equal">
      <formula>0</formula>
    </cfRule>
    <cfRule type="cellIs" dxfId="339" priority="260" stopIfTrue="1" operator="greaterThan">
      <formula>0.0000001</formula>
    </cfRule>
    <cfRule type="cellIs" dxfId="338" priority="261" stopIfTrue="1" operator="equal">
      <formula>0</formula>
    </cfRule>
    <cfRule type="cellIs" dxfId="337" priority="262" stopIfTrue="1" operator="greaterThan">
      <formula>0.0000001</formula>
    </cfRule>
    <cfRule type="cellIs" dxfId="336" priority="263" stopIfTrue="1" operator="equal">
      <formula>0</formula>
    </cfRule>
    <cfRule type="cellIs" dxfId="335" priority="264" stopIfTrue="1" operator="greaterThan">
      <formula>0.0000001</formula>
    </cfRule>
    <cfRule type="cellIs" dxfId="334" priority="265" stopIfTrue="1" operator="equal">
      <formula>0</formula>
    </cfRule>
    <cfRule type="cellIs" dxfId="333" priority="266" stopIfTrue="1" operator="greaterThan">
      <formula>0.0000001</formula>
    </cfRule>
    <cfRule type="cellIs" dxfId="332" priority="267" stopIfTrue="1" operator="equal">
      <formula>0</formula>
    </cfRule>
    <cfRule type="cellIs" dxfId="331" priority="268" stopIfTrue="1" operator="greaterThan">
      <formula>0.0000001</formula>
    </cfRule>
    <cfRule type="cellIs" dxfId="330" priority="269" stopIfTrue="1" operator="equal">
      <formula>0</formula>
    </cfRule>
    <cfRule type="cellIs" dxfId="329" priority="270" stopIfTrue="1" operator="greaterThan">
      <formula>0.0000001</formula>
    </cfRule>
    <cfRule type="cellIs" dxfId="328" priority="421" stopIfTrue="1" operator="equal">
      <formula>0</formula>
    </cfRule>
    <cfRule type="cellIs" dxfId="327" priority="422" stopIfTrue="1" operator="greaterThan">
      <formula>0.0000001</formula>
    </cfRule>
    <cfRule type="cellIs" dxfId="326" priority="423" stopIfTrue="1" operator="equal">
      <formula>0</formula>
    </cfRule>
    <cfRule type="cellIs" dxfId="325" priority="424" stopIfTrue="1" operator="greaterThan">
      <formula>0.0000001</formula>
    </cfRule>
    <cfRule type="cellIs" dxfId="324" priority="425" stopIfTrue="1" operator="equal">
      <formula>0</formula>
    </cfRule>
    <cfRule type="cellIs" dxfId="323" priority="426" stopIfTrue="1" operator="greaterThan">
      <formula>0.0000001</formula>
    </cfRule>
    <cfRule type="cellIs" dxfId="322" priority="427" stopIfTrue="1" operator="equal">
      <formula>0</formula>
    </cfRule>
    <cfRule type="cellIs" dxfId="321" priority="428" stopIfTrue="1" operator="greaterThan">
      <formula>0.0000001</formula>
    </cfRule>
    <cfRule type="cellIs" dxfId="320" priority="429" stopIfTrue="1" operator="equal">
      <formula>0</formula>
    </cfRule>
    <cfRule type="cellIs" dxfId="319" priority="430" stopIfTrue="1" operator="greaterThan">
      <formula>0.0000001</formula>
    </cfRule>
    <cfRule type="cellIs" dxfId="318" priority="431" stopIfTrue="1" operator="equal">
      <formula>0</formula>
    </cfRule>
    <cfRule type="cellIs" dxfId="317" priority="432" stopIfTrue="1" operator="greaterThan">
      <formula>0.0000001</formula>
    </cfRule>
    <cfRule type="cellIs" dxfId="316" priority="433" stopIfTrue="1" operator="equal">
      <formula>0</formula>
    </cfRule>
    <cfRule type="cellIs" dxfId="315" priority="434" stopIfTrue="1" operator="greaterThan">
      <formula>0.0000001</formula>
    </cfRule>
    <cfRule type="cellIs" dxfId="314" priority="435" stopIfTrue="1" operator="equal">
      <formula>0</formula>
    </cfRule>
    <cfRule type="cellIs" dxfId="313" priority="436" stopIfTrue="1" operator="greaterThan">
      <formula>0.0000001</formula>
    </cfRule>
    <cfRule type="cellIs" dxfId="312" priority="437" stopIfTrue="1" operator="equal">
      <formula>0</formula>
    </cfRule>
    <cfRule type="cellIs" dxfId="311" priority="438" stopIfTrue="1" operator="greaterThan">
      <formula>0.0000001</formula>
    </cfRule>
    <cfRule type="cellIs" dxfId="310" priority="439" stopIfTrue="1" operator="equal">
      <formula>0</formula>
    </cfRule>
    <cfRule type="cellIs" dxfId="309" priority="440" stopIfTrue="1" operator="greaterThan">
      <formula>0.0000001</formula>
    </cfRule>
    <cfRule type="cellIs" dxfId="308" priority="441" stopIfTrue="1" operator="equal">
      <formula>0</formula>
    </cfRule>
    <cfRule type="cellIs" dxfId="307" priority="442" stopIfTrue="1" operator="greaterThan">
      <formula>0.0000001</formula>
    </cfRule>
    <cfRule type="cellIs" dxfId="306" priority="443" stopIfTrue="1" operator="equal">
      <formula>0</formula>
    </cfRule>
    <cfRule type="cellIs" dxfId="305" priority="444" stopIfTrue="1" operator="greaterThan">
      <formula>0.0000001</formula>
    </cfRule>
    <cfRule type="cellIs" dxfId="304" priority="445" stopIfTrue="1" operator="equal">
      <formula>0</formula>
    </cfRule>
    <cfRule type="cellIs" dxfId="303" priority="446" stopIfTrue="1" operator="greaterThan">
      <formula>0.0000001</formula>
    </cfRule>
    <cfRule type="cellIs" dxfId="302" priority="447" stopIfTrue="1" operator="equal">
      <formula>0</formula>
    </cfRule>
    <cfRule type="cellIs" dxfId="301" priority="448" stopIfTrue="1" operator="greaterThan">
      <formula>0.0000001</formula>
    </cfRule>
    <cfRule type="cellIs" dxfId="300" priority="449" stopIfTrue="1" operator="equal">
      <formula>0</formula>
    </cfRule>
    <cfRule type="cellIs" dxfId="299" priority="450" stopIfTrue="1" operator="greaterThan">
      <formula>0.0000001</formula>
    </cfRule>
  </conditionalFormatting>
  <conditionalFormatting sqref="E54:R54">
    <cfRule type="cellIs" dxfId="298" priority="211" stopIfTrue="1" operator="equal">
      <formula>0</formula>
    </cfRule>
    <cfRule type="cellIs" dxfId="297" priority="212" stopIfTrue="1" operator="greaterThan">
      <formula>0.0000001</formula>
    </cfRule>
    <cfRule type="cellIs" dxfId="296" priority="213" stopIfTrue="1" operator="equal">
      <formula>0</formula>
    </cfRule>
    <cfRule type="cellIs" dxfId="295" priority="214" stopIfTrue="1" operator="greaterThan">
      <formula>0.0000001</formula>
    </cfRule>
    <cfRule type="cellIs" dxfId="294" priority="215" stopIfTrue="1" operator="equal">
      <formula>0</formula>
    </cfRule>
    <cfRule type="cellIs" dxfId="293" priority="216" stopIfTrue="1" operator="greaterThan">
      <formula>0.0000001</formula>
    </cfRule>
    <cfRule type="cellIs" dxfId="292" priority="217" stopIfTrue="1" operator="equal">
      <formula>0</formula>
    </cfRule>
    <cfRule type="cellIs" dxfId="291" priority="218" stopIfTrue="1" operator="greaterThan">
      <formula>0.0000001</formula>
    </cfRule>
    <cfRule type="cellIs" dxfId="290" priority="219" stopIfTrue="1" operator="equal">
      <formula>0</formula>
    </cfRule>
    <cfRule type="cellIs" dxfId="289" priority="220" stopIfTrue="1" operator="greaterThan">
      <formula>0.0000001</formula>
    </cfRule>
    <cfRule type="cellIs" dxfId="288" priority="221" stopIfTrue="1" operator="equal">
      <formula>0</formula>
    </cfRule>
    <cfRule type="cellIs" dxfId="287" priority="222" stopIfTrue="1" operator="greaterThan">
      <formula>0.0000001</formula>
    </cfRule>
    <cfRule type="cellIs" dxfId="286" priority="223" stopIfTrue="1" operator="equal">
      <formula>0</formula>
    </cfRule>
    <cfRule type="cellIs" dxfId="285" priority="224" stopIfTrue="1" operator="greaterThan">
      <formula>0.0000001</formula>
    </cfRule>
    <cfRule type="cellIs" dxfId="284" priority="225" stopIfTrue="1" operator="equal">
      <formula>0</formula>
    </cfRule>
    <cfRule type="cellIs" dxfId="283" priority="226" stopIfTrue="1" operator="greaterThan">
      <formula>0.0000001</formula>
    </cfRule>
    <cfRule type="cellIs" dxfId="282" priority="227" stopIfTrue="1" operator="equal">
      <formula>0</formula>
    </cfRule>
    <cfRule type="cellIs" dxfId="281" priority="228" stopIfTrue="1" operator="greaterThan">
      <formula>0.0000001</formula>
    </cfRule>
    <cfRule type="cellIs" dxfId="280" priority="229" stopIfTrue="1" operator="equal">
      <formula>0</formula>
    </cfRule>
    <cfRule type="cellIs" dxfId="279" priority="230" stopIfTrue="1" operator="greaterThan">
      <formula>0.0000001</formula>
    </cfRule>
    <cfRule type="cellIs" dxfId="278" priority="231" stopIfTrue="1" operator="equal">
      <formula>0</formula>
    </cfRule>
    <cfRule type="cellIs" dxfId="277" priority="232" stopIfTrue="1" operator="greaterThan">
      <formula>0.0000001</formula>
    </cfRule>
    <cfRule type="cellIs" dxfId="276" priority="233" stopIfTrue="1" operator="equal">
      <formula>0</formula>
    </cfRule>
    <cfRule type="cellIs" dxfId="275" priority="234" stopIfTrue="1" operator="greaterThan">
      <formula>0.0000001</formula>
    </cfRule>
    <cfRule type="cellIs" dxfId="274" priority="235" stopIfTrue="1" operator="equal">
      <formula>0</formula>
    </cfRule>
    <cfRule type="cellIs" dxfId="273" priority="236" stopIfTrue="1" operator="greaterThan">
      <formula>0.0000001</formula>
    </cfRule>
    <cfRule type="cellIs" dxfId="272" priority="237" stopIfTrue="1" operator="equal">
      <formula>0</formula>
    </cfRule>
    <cfRule type="cellIs" dxfId="271" priority="238" stopIfTrue="1" operator="greaterThan">
      <formula>0.0000001</formula>
    </cfRule>
    <cfRule type="cellIs" dxfId="270" priority="239" stopIfTrue="1" operator="equal">
      <formula>0</formula>
    </cfRule>
    <cfRule type="cellIs" dxfId="269" priority="240" stopIfTrue="1" operator="greaterThan">
      <formula>0.0000001</formula>
    </cfRule>
    <cfRule type="cellIs" dxfId="268" priority="391" stopIfTrue="1" operator="equal">
      <formula>0</formula>
    </cfRule>
    <cfRule type="cellIs" dxfId="267" priority="392" stopIfTrue="1" operator="greaterThan">
      <formula>0.0000001</formula>
    </cfRule>
    <cfRule type="cellIs" dxfId="266" priority="393" stopIfTrue="1" operator="equal">
      <formula>0</formula>
    </cfRule>
    <cfRule type="cellIs" dxfId="265" priority="394" stopIfTrue="1" operator="greaterThan">
      <formula>0.0000001</formula>
    </cfRule>
    <cfRule type="cellIs" dxfId="264" priority="395" stopIfTrue="1" operator="equal">
      <formula>0</formula>
    </cfRule>
    <cfRule type="cellIs" dxfId="263" priority="396" stopIfTrue="1" operator="greaterThan">
      <formula>0.0000001</formula>
    </cfRule>
    <cfRule type="cellIs" dxfId="262" priority="397" stopIfTrue="1" operator="equal">
      <formula>0</formula>
    </cfRule>
    <cfRule type="cellIs" dxfId="261" priority="398" stopIfTrue="1" operator="greaterThan">
      <formula>0.0000001</formula>
    </cfRule>
    <cfRule type="cellIs" dxfId="260" priority="399" stopIfTrue="1" operator="equal">
      <formula>0</formula>
    </cfRule>
    <cfRule type="cellIs" dxfId="259" priority="400" stopIfTrue="1" operator="greaterThan">
      <formula>0.0000001</formula>
    </cfRule>
    <cfRule type="cellIs" dxfId="258" priority="401" stopIfTrue="1" operator="equal">
      <formula>0</formula>
    </cfRule>
    <cfRule type="cellIs" dxfId="257" priority="402" stopIfTrue="1" operator="greaterThan">
      <formula>0.0000001</formula>
    </cfRule>
    <cfRule type="cellIs" dxfId="256" priority="403" stopIfTrue="1" operator="equal">
      <formula>0</formula>
    </cfRule>
    <cfRule type="cellIs" dxfId="255" priority="404" stopIfTrue="1" operator="greaterThan">
      <formula>0.0000001</formula>
    </cfRule>
    <cfRule type="cellIs" dxfId="254" priority="405" stopIfTrue="1" operator="equal">
      <formula>0</formula>
    </cfRule>
    <cfRule type="cellIs" dxfId="253" priority="406" stopIfTrue="1" operator="greaterThan">
      <formula>0.0000001</formula>
    </cfRule>
    <cfRule type="cellIs" dxfId="252" priority="407" stopIfTrue="1" operator="equal">
      <formula>0</formula>
    </cfRule>
    <cfRule type="cellIs" dxfId="251" priority="408" stopIfTrue="1" operator="greaterThan">
      <formula>0.0000001</formula>
    </cfRule>
    <cfRule type="cellIs" dxfId="250" priority="409" stopIfTrue="1" operator="equal">
      <formula>0</formula>
    </cfRule>
    <cfRule type="cellIs" dxfId="249" priority="410" stopIfTrue="1" operator="greaterThan">
      <formula>0.0000001</formula>
    </cfRule>
    <cfRule type="cellIs" dxfId="248" priority="411" stopIfTrue="1" operator="equal">
      <formula>0</formula>
    </cfRule>
    <cfRule type="cellIs" dxfId="247" priority="412" stopIfTrue="1" operator="greaterThan">
      <formula>0.0000001</formula>
    </cfRule>
    <cfRule type="cellIs" dxfId="246" priority="413" stopIfTrue="1" operator="equal">
      <formula>0</formula>
    </cfRule>
    <cfRule type="cellIs" dxfId="245" priority="414" stopIfTrue="1" operator="greaterThan">
      <formula>0.0000001</formula>
    </cfRule>
    <cfRule type="cellIs" dxfId="244" priority="415" stopIfTrue="1" operator="equal">
      <formula>0</formula>
    </cfRule>
    <cfRule type="cellIs" dxfId="243" priority="416" stopIfTrue="1" operator="greaterThan">
      <formula>0.0000001</formula>
    </cfRule>
    <cfRule type="cellIs" dxfId="242" priority="417" stopIfTrue="1" operator="equal">
      <formula>0</formula>
    </cfRule>
    <cfRule type="cellIs" dxfId="241" priority="418" stopIfTrue="1" operator="greaterThan">
      <formula>0.0000001</formula>
    </cfRule>
    <cfRule type="cellIs" dxfId="240" priority="419" stopIfTrue="1" operator="equal">
      <formula>0</formula>
    </cfRule>
    <cfRule type="cellIs" dxfId="239" priority="420" stopIfTrue="1" operator="greaterThan">
      <formula>0.0000001</formula>
    </cfRule>
  </conditionalFormatting>
  <conditionalFormatting sqref="E56:R56">
    <cfRule type="cellIs" dxfId="238" priority="181" stopIfTrue="1" operator="equal">
      <formula>0</formula>
    </cfRule>
    <cfRule type="cellIs" dxfId="237" priority="182" stopIfTrue="1" operator="greaterThan">
      <formula>0.0000001</formula>
    </cfRule>
    <cfRule type="cellIs" dxfId="236" priority="183" stopIfTrue="1" operator="equal">
      <formula>0</formula>
    </cfRule>
    <cfRule type="cellIs" dxfId="235" priority="184" stopIfTrue="1" operator="greaterThan">
      <formula>0.0000001</formula>
    </cfRule>
    <cfRule type="cellIs" dxfId="234" priority="185" stopIfTrue="1" operator="equal">
      <formula>0</formula>
    </cfRule>
    <cfRule type="cellIs" dxfId="233" priority="186" stopIfTrue="1" operator="greaterThan">
      <formula>0.0000001</formula>
    </cfRule>
    <cfRule type="cellIs" dxfId="232" priority="187" stopIfTrue="1" operator="equal">
      <formula>0</formula>
    </cfRule>
    <cfRule type="cellIs" dxfId="231" priority="188" stopIfTrue="1" operator="greaterThan">
      <formula>0.0000001</formula>
    </cfRule>
    <cfRule type="cellIs" dxfId="230" priority="189" stopIfTrue="1" operator="equal">
      <formula>0</formula>
    </cfRule>
    <cfRule type="cellIs" dxfId="229" priority="190" stopIfTrue="1" operator="greaterThan">
      <formula>0.0000001</formula>
    </cfRule>
    <cfRule type="cellIs" dxfId="228" priority="191" stopIfTrue="1" operator="equal">
      <formula>0</formula>
    </cfRule>
    <cfRule type="cellIs" dxfId="227" priority="192" stopIfTrue="1" operator="greaterThan">
      <formula>0.0000001</formula>
    </cfRule>
    <cfRule type="cellIs" dxfId="226" priority="193" stopIfTrue="1" operator="equal">
      <formula>0</formula>
    </cfRule>
    <cfRule type="cellIs" dxfId="225" priority="194" stopIfTrue="1" operator="greaterThan">
      <formula>0.0000001</formula>
    </cfRule>
    <cfRule type="cellIs" dxfId="224" priority="195" stopIfTrue="1" operator="equal">
      <formula>0</formula>
    </cfRule>
    <cfRule type="cellIs" dxfId="223" priority="196" stopIfTrue="1" operator="greaterThan">
      <formula>0.0000001</formula>
    </cfRule>
    <cfRule type="cellIs" dxfId="222" priority="197" stopIfTrue="1" operator="equal">
      <formula>0</formula>
    </cfRule>
    <cfRule type="cellIs" dxfId="221" priority="198" stopIfTrue="1" operator="greaterThan">
      <formula>0.0000001</formula>
    </cfRule>
    <cfRule type="cellIs" dxfId="220" priority="199" stopIfTrue="1" operator="equal">
      <formula>0</formula>
    </cfRule>
    <cfRule type="cellIs" dxfId="219" priority="200" stopIfTrue="1" operator="greaterThan">
      <formula>0.0000001</formula>
    </cfRule>
    <cfRule type="cellIs" dxfId="218" priority="201" stopIfTrue="1" operator="equal">
      <formula>0</formula>
    </cfRule>
    <cfRule type="cellIs" dxfId="217" priority="202" stopIfTrue="1" operator="greaterThan">
      <formula>0.0000001</formula>
    </cfRule>
    <cfRule type="cellIs" dxfId="216" priority="203" stopIfTrue="1" operator="equal">
      <formula>0</formula>
    </cfRule>
    <cfRule type="cellIs" dxfId="215" priority="204" stopIfTrue="1" operator="greaterThan">
      <formula>0.0000001</formula>
    </cfRule>
    <cfRule type="cellIs" dxfId="214" priority="205" stopIfTrue="1" operator="equal">
      <formula>0</formula>
    </cfRule>
    <cfRule type="cellIs" dxfId="213" priority="206" stopIfTrue="1" operator="greaterThan">
      <formula>0.0000001</formula>
    </cfRule>
    <cfRule type="cellIs" dxfId="212" priority="207" stopIfTrue="1" operator="equal">
      <formula>0</formula>
    </cfRule>
    <cfRule type="cellIs" dxfId="211" priority="208" stopIfTrue="1" operator="greaterThan">
      <formula>0.0000001</formula>
    </cfRule>
    <cfRule type="cellIs" dxfId="210" priority="209" stopIfTrue="1" operator="equal">
      <formula>0</formula>
    </cfRule>
    <cfRule type="cellIs" dxfId="209" priority="210" stopIfTrue="1" operator="greaterThan">
      <formula>0.0000001</formula>
    </cfRule>
    <cfRule type="cellIs" dxfId="208" priority="361" stopIfTrue="1" operator="equal">
      <formula>0</formula>
    </cfRule>
    <cfRule type="cellIs" dxfId="207" priority="362" stopIfTrue="1" operator="greaterThan">
      <formula>0.0000001</formula>
    </cfRule>
    <cfRule type="cellIs" dxfId="206" priority="363" stopIfTrue="1" operator="equal">
      <formula>0</formula>
    </cfRule>
    <cfRule type="cellIs" dxfId="205" priority="364" stopIfTrue="1" operator="greaterThan">
      <formula>0.0000001</formula>
    </cfRule>
    <cfRule type="cellIs" dxfId="204" priority="365" stopIfTrue="1" operator="equal">
      <formula>0</formula>
    </cfRule>
    <cfRule type="cellIs" dxfId="203" priority="366" stopIfTrue="1" operator="greaterThan">
      <formula>0.0000001</formula>
    </cfRule>
    <cfRule type="cellIs" dxfId="202" priority="367" stopIfTrue="1" operator="equal">
      <formula>0</formula>
    </cfRule>
    <cfRule type="cellIs" dxfId="201" priority="368" stopIfTrue="1" operator="greaterThan">
      <formula>0.0000001</formula>
    </cfRule>
    <cfRule type="cellIs" dxfId="200" priority="369" stopIfTrue="1" operator="equal">
      <formula>0</formula>
    </cfRule>
    <cfRule type="cellIs" dxfId="199" priority="370" stopIfTrue="1" operator="greaterThan">
      <formula>0.0000001</formula>
    </cfRule>
    <cfRule type="cellIs" dxfId="198" priority="371" stopIfTrue="1" operator="equal">
      <formula>0</formula>
    </cfRule>
    <cfRule type="cellIs" dxfId="197" priority="372" stopIfTrue="1" operator="greaterThan">
      <formula>0.0000001</formula>
    </cfRule>
    <cfRule type="cellIs" dxfId="196" priority="373" stopIfTrue="1" operator="equal">
      <formula>0</formula>
    </cfRule>
    <cfRule type="cellIs" dxfId="195" priority="374" stopIfTrue="1" operator="greaterThan">
      <formula>0.0000001</formula>
    </cfRule>
    <cfRule type="cellIs" dxfId="194" priority="375" stopIfTrue="1" operator="equal">
      <formula>0</formula>
    </cfRule>
    <cfRule type="cellIs" dxfId="193" priority="376" stopIfTrue="1" operator="greaterThan">
      <formula>0.0000001</formula>
    </cfRule>
    <cfRule type="cellIs" dxfId="192" priority="377" stopIfTrue="1" operator="equal">
      <formula>0</formula>
    </cfRule>
    <cfRule type="cellIs" dxfId="191" priority="378" stopIfTrue="1" operator="greaterThan">
      <formula>0.0000001</formula>
    </cfRule>
    <cfRule type="cellIs" dxfId="190" priority="379" stopIfTrue="1" operator="equal">
      <formula>0</formula>
    </cfRule>
    <cfRule type="cellIs" dxfId="189" priority="380" stopIfTrue="1" operator="greaterThan">
      <formula>0.0000001</formula>
    </cfRule>
    <cfRule type="cellIs" dxfId="188" priority="381" stopIfTrue="1" operator="equal">
      <formula>0</formula>
    </cfRule>
    <cfRule type="cellIs" dxfId="187" priority="382" stopIfTrue="1" operator="greaterThan">
      <formula>0.0000001</formula>
    </cfRule>
    <cfRule type="cellIs" dxfId="186" priority="383" stopIfTrue="1" operator="equal">
      <formula>0</formula>
    </cfRule>
    <cfRule type="cellIs" dxfId="185" priority="384" stopIfTrue="1" operator="greaterThan">
      <formula>0.0000001</formula>
    </cfRule>
    <cfRule type="cellIs" dxfId="184" priority="385" stopIfTrue="1" operator="equal">
      <formula>0</formula>
    </cfRule>
    <cfRule type="cellIs" dxfId="183" priority="386" stopIfTrue="1" operator="greaterThan">
      <formula>0.0000001</formula>
    </cfRule>
    <cfRule type="cellIs" dxfId="182" priority="387" stopIfTrue="1" operator="equal">
      <formula>0</formula>
    </cfRule>
    <cfRule type="cellIs" dxfId="181" priority="388" stopIfTrue="1" operator="greaterThan">
      <formula>0.0000001</formula>
    </cfRule>
    <cfRule type="cellIs" dxfId="180" priority="389" stopIfTrue="1" operator="equal">
      <formula>0</formula>
    </cfRule>
    <cfRule type="cellIs" dxfId="179" priority="390" stopIfTrue="1" operator="greaterThan">
      <formula>0.0000001</formula>
    </cfRule>
  </conditionalFormatting>
  <conditionalFormatting sqref="E58:R58">
    <cfRule type="cellIs" dxfId="178" priority="151" stopIfTrue="1" operator="equal">
      <formula>0</formula>
    </cfRule>
    <cfRule type="cellIs" dxfId="177" priority="152" stopIfTrue="1" operator="greaterThan">
      <formula>0.0000001</formula>
    </cfRule>
    <cfRule type="cellIs" dxfId="176" priority="153" stopIfTrue="1" operator="equal">
      <formula>0</formula>
    </cfRule>
    <cfRule type="cellIs" dxfId="175" priority="154" stopIfTrue="1" operator="greaterThan">
      <formula>0.0000001</formula>
    </cfRule>
    <cfRule type="cellIs" dxfId="174" priority="155" stopIfTrue="1" operator="equal">
      <formula>0</formula>
    </cfRule>
    <cfRule type="cellIs" dxfId="173" priority="156" stopIfTrue="1" operator="greaterThan">
      <formula>0.0000001</formula>
    </cfRule>
    <cfRule type="cellIs" dxfId="172" priority="157" stopIfTrue="1" operator="equal">
      <formula>0</formula>
    </cfRule>
    <cfRule type="cellIs" dxfId="171" priority="158" stopIfTrue="1" operator="greaterThan">
      <formula>0.0000001</formula>
    </cfRule>
    <cfRule type="cellIs" dxfId="170" priority="159" stopIfTrue="1" operator="equal">
      <formula>0</formula>
    </cfRule>
    <cfRule type="cellIs" dxfId="169" priority="160" stopIfTrue="1" operator="greaterThan">
      <formula>0.0000001</formula>
    </cfRule>
    <cfRule type="cellIs" dxfId="168" priority="161" stopIfTrue="1" operator="equal">
      <formula>0</formula>
    </cfRule>
    <cfRule type="cellIs" dxfId="167" priority="162" stopIfTrue="1" operator="greaterThan">
      <formula>0.0000001</formula>
    </cfRule>
    <cfRule type="cellIs" dxfId="166" priority="163" stopIfTrue="1" operator="equal">
      <formula>0</formula>
    </cfRule>
    <cfRule type="cellIs" dxfId="165" priority="164" stopIfTrue="1" operator="greaterThan">
      <formula>0.0000001</formula>
    </cfRule>
    <cfRule type="cellIs" dxfId="164" priority="165" stopIfTrue="1" operator="equal">
      <formula>0</formula>
    </cfRule>
    <cfRule type="cellIs" dxfId="163" priority="166" stopIfTrue="1" operator="greaterThan">
      <formula>0.0000001</formula>
    </cfRule>
    <cfRule type="cellIs" dxfId="162" priority="167" stopIfTrue="1" operator="equal">
      <formula>0</formula>
    </cfRule>
    <cfRule type="cellIs" dxfId="161" priority="168" stopIfTrue="1" operator="greaterThan">
      <formula>0.0000001</formula>
    </cfRule>
    <cfRule type="cellIs" dxfId="160" priority="169" stopIfTrue="1" operator="equal">
      <formula>0</formula>
    </cfRule>
    <cfRule type="cellIs" dxfId="159" priority="170" stopIfTrue="1" operator="greaterThan">
      <formula>0.0000001</formula>
    </cfRule>
    <cfRule type="cellIs" dxfId="158" priority="171" stopIfTrue="1" operator="equal">
      <formula>0</formula>
    </cfRule>
    <cfRule type="cellIs" dxfId="157" priority="172" stopIfTrue="1" operator="greaterThan">
      <formula>0.0000001</formula>
    </cfRule>
    <cfRule type="cellIs" dxfId="156" priority="173" stopIfTrue="1" operator="equal">
      <formula>0</formula>
    </cfRule>
    <cfRule type="cellIs" dxfId="155" priority="174" stopIfTrue="1" operator="greaterThan">
      <formula>0.0000001</formula>
    </cfRule>
    <cfRule type="cellIs" dxfId="154" priority="175" stopIfTrue="1" operator="equal">
      <formula>0</formula>
    </cfRule>
    <cfRule type="cellIs" dxfId="153" priority="176" stopIfTrue="1" operator="greaterThan">
      <formula>0.0000001</formula>
    </cfRule>
    <cfRule type="cellIs" dxfId="152" priority="177" stopIfTrue="1" operator="equal">
      <formula>0</formula>
    </cfRule>
    <cfRule type="cellIs" dxfId="151" priority="178" stopIfTrue="1" operator="greaterThan">
      <formula>0.0000001</formula>
    </cfRule>
    <cfRule type="cellIs" dxfId="150" priority="179" stopIfTrue="1" operator="equal">
      <formula>0</formula>
    </cfRule>
    <cfRule type="cellIs" dxfId="149" priority="180" stopIfTrue="1" operator="greaterThan">
      <formula>0.0000001</formula>
    </cfRule>
  </conditionalFormatting>
  <conditionalFormatting sqref="E60:R60">
    <cfRule type="cellIs" dxfId="148" priority="841" stopIfTrue="1" operator="equal">
      <formula>0</formula>
    </cfRule>
    <cfRule type="cellIs" dxfId="147" priority="842" stopIfTrue="1" operator="greaterThan">
      <formula>0.0000001</formula>
    </cfRule>
    <cfRule type="cellIs" dxfId="146" priority="843" stopIfTrue="1" operator="equal">
      <formula>0</formula>
    </cfRule>
    <cfRule type="cellIs" dxfId="145" priority="844" stopIfTrue="1" operator="greaterThan">
      <formula>0.0000001</formula>
    </cfRule>
    <cfRule type="cellIs" dxfId="144" priority="845" stopIfTrue="1" operator="equal">
      <formula>0</formula>
    </cfRule>
    <cfRule type="cellIs" dxfId="143" priority="846" stopIfTrue="1" operator="greaterThan">
      <formula>0.0000001</formula>
    </cfRule>
    <cfRule type="cellIs" dxfId="142" priority="847" stopIfTrue="1" operator="equal">
      <formula>0</formula>
    </cfRule>
    <cfRule type="cellIs" dxfId="141" priority="848" stopIfTrue="1" operator="greaterThan">
      <formula>0.0000001</formula>
    </cfRule>
    <cfRule type="cellIs" dxfId="140" priority="849" stopIfTrue="1" operator="equal">
      <formula>0</formula>
    </cfRule>
    <cfRule type="cellIs" dxfId="139" priority="850" stopIfTrue="1" operator="greaterThan">
      <formula>0.0000001</formula>
    </cfRule>
    <cfRule type="cellIs" dxfId="138" priority="851" stopIfTrue="1" operator="equal">
      <formula>0</formula>
    </cfRule>
    <cfRule type="cellIs" dxfId="137" priority="852" stopIfTrue="1" operator="greaterThan">
      <formula>0.0000001</formula>
    </cfRule>
    <cfRule type="cellIs" dxfId="136" priority="853" stopIfTrue="1" operator="equal">
      <formula>0</formula>
    </cfRule>
    <cfRule type="cellIs" dxfId="135" priority="854" stopIfTrue="1" operator="greaterThan">
      <formula>0.0000001</formula>
    </cfRule>
    <cfRule type="cellIs" dxfId="134" priority="855" stopIfTrue="1" operator="equal">
      <formula>0</formula>
    </cfRule>
    <cfRule type="cellIs" dxfId="133" priority="856" stopIfTrue="1" operator="greaterThan">
      <formula>0.0000001</formula>
    </cfRule>
    <cfRule type="cellIs" dxfId="132" priority="857" stopIfTrue="1" operator="equal">
      <formula>0</formula>
    </cfRule>
    <cfRule type="cellIs" dxfId="131" priority="858" stopIfTrue="1" operator="greaterThan">
      <formula>0.0000001</formula>
    </cfRule>
    <cfRule type="cellIs" dxfId="130" priority="859" stopIfTrue="1" operator="equal">
      <formula>0</formula>
    </cfRule>
    <cfRule type="cellIs" dxfId="129" priority="860" stopIfTrue="1" operator="greaterThan">
      <formula>0.0000001</formula>
    </cfRule>
    <cfRule type="cellIs" dxfId="128" priority="861" stopIfTrue="1" operator="equal">
      <formula>0</formula>
    </cfRule>
    <cfRule type="cellIs" dxfId="127" priority="862" stopIfTrue="1" operator="greaterThan">
      <formula>0.0000001</formula>
    </cfRule>
    <cfRule type="cellIs" dxfId="126" priority="863" stopIfTrue="1" operator="equal">
      <formula>0</formula>
    </cfRule>
    <cfRule type="cellIs" dxfId="125" priority="864" stopIfTrue="1" operator="greaterThan">
      <formula>0.0000001</formula>
    </cfRule>
    <cfRule type="cellIs" dxfId="124" priority="865" stopIfTrue="1" operator="equal">
      <formula>0</formula>
    </cfRule>
    <cfRule type="cellIs" dxfId="123" priority="866" stopIfTrue="1" operator="greaterThan">
      <formula>0.0000001</formula>
    </cfRule>
    <cfRule type="cellIs" dxfId="122" priority="867" stopIfTrue="1" operator="equal">
      <formula>0</formula>
    </cfRule>
    <cfRule type="cellIs" dxfId="121" priority="868" stopIfTrue="1" operator="greaterThan">
      <formula>0.0000001</formula>
    </cfRule>
    <cfRule type="cellIs" dxfId="120" priority="869" stopIfTrue="1" operator="equal">
      <formula>0</formula>
    </cfRule>
    <cfRule type="cellIs" dxfId="119" priority="870" stopIfTrue="1" operator="greaterThan">
      <formula>0.0000001</formula>
    </cfRule>
  </conditionalFormatting>
  <conditionalFormatting sqref="E62:R62">
    <cfRule type="cellIs" dxfId="118" priority="61" stopIfTrue="1" operator="equal">
      <formula>0</formula>
    </cfRule>
    <cfRule type="cellIs" dxfId="117" priority="62" stopIfTrue="1" operator="greaterThan">
      <formula>0.0000001</formula>
    </cfRule>
    <cfRule type="cellIs" dxfId="116" priority="63" stopIfTrue="1" operator="equal">
      <formula>0</formula>
    </cfRule>
    <cfRule type="cellIs" dxfId="115" priority="64" stopIfTrue="1" operator="greaterThan">
      <formula>0.0000001</formula>
    </cfRule>
    <cfRule type="cellIs" dxfId="114" priority="65" stopIfTrue="1" operator="equal">
      <formula>0</formula>
    </cfRule>
    <cfRule type="cellIs" dxfId="113" priority="66" stopIfTrue="1" operator="greaterThan">
      <formula>0.0000001</formula>
    </cfRule>
    <cfRule type="cellIs" dxfId="112" priority="67" stopIfTrue="1" operator="equal">
      <formula>0</formula>
    </cfRule>
    <cfRule type="cellIs" dxfId="111" priority="68" stopIfTrue="1" operator="greaterThan">
      <formula>0.0000001</formula>
    </cfRule>
    <cfRule type="cellIs" dxfId="110" priority="69" stopIfTrue="1" operator="equal">
      <formula>0</formula>
    </cfRule>
    <cfRule type="cellIs" dxfId="109" priority="70" stopIfTrue="1" operator="greaterThan">
      <formula>0.0000001</formula>
    </cfRule>
    <cfRule type="cellIs" dxfId="108" priority="71" stopIfTrue="1" operator="equal">
      <formula>0</formula>
    </cfRule>
    <cfRule type="cellIs" dxfId="107" priority="72" stopIfTrue="1" operator="greaterThan">
      <formula>0.0000001</formula>
    </cfRule>
    <cfRule type="cellIs" dxfId="106" priority="73" stopIfTrue="1" operator="equal">
      <formula>0</formula>
    </cfRule>
    <cfRule type="cellIs" dxfId="105" priority="74" stopIfTrue="1" operator="greaterThan">
      <formula>0.0000001</formula>
    </cfRule>
    <cfRule type="cellIs" dxfId="104" priority="75" stopIfTrue="1" operator="equal">
      <formula>0</formula>
    </cfRule>
    <cfRule type="cellIs" dxfId="103" priority="76" stopIfTrue="1" operator="greaterThan">
      <formula>0.0000001</formula>
    </cfRule>
    <cfRule type="cellIs" dxfId="102" priority="77" stopIfTrue="1" operator="equal">
      <formula>0</formula>
    </cfRule>
    <cfRule type="cellIs" dxfId="101" priority="78" stopIfTrue="1" operator="greaterThan">
      <formula>0.0000001</formula>
    </cfRule>
    <cfRule type="cellIs" dxfId="100" priority="79" stopIfTrue="1" operator="equal">
      <formula>0</formula>
    </cfRule>
    <cfRule type="cellIs" dxfId="99" priority="80" stopIfTrue="1" operator="greaterThan">
      <formula>0.0000001</formula>
    </cfRule>
    <cfRule type="cellIs" dxfId="98" priority="81" stopIfTrue="1" operator="equal">
      <formula>0</formula>
    </cfRule>
    <cfRule type="cellIs" dxfId="97" priority="82" stopIfTrue="1" operator="greaterThan">
      <formula>0.0000001</formula>
    </cfRule>
    <cfRule type="cellIs" dxfId="96" priority="83" stopIfTrue="1" operator="equal">
      <formula>0</formula>
    </cfRule>
    <cfRule type="cellIs" dxfId="95" priority="84" stopIfTrue="1" operator="greaterThan">
      <formula>0.0000001</formula>
    </cfRule>
    <cfRule type="cellIs" dxfId="94" priority="85" stopIfTrue="1" operator="equal">
      <formula>0</formula>
    </cfRule>
    <cfRule type="cellIs" dxfId="93" priority="86" stopIfTrue="1" operator="greaterThan">
      <formula>0.0000001</formula>
    </cfRule>
    <cfRule type="cellIs" dxfId="92" priority="87" stopIfTrue="1" operator="equal">
      <formula>0</formula>
    </cfRule>
    <cfRule type="cellIs" dxfId="91" priority="88" stopIfTrue="1" operator="greaterThan">
      <formula>0.0000001</formula>
    </cfRule>
    <cfRule type="cellIs" dxfId="90" priority="89" stopIfTrue="1" operator="equal">
      <formula>0</formula>
    </cfRule>
    <cfRule type="cellIs" dxfId="89" priority="90" stopIfTrue="1" operator="greaterThan">
      <formula>0.0000001</formula>
    </cfRule>
  </conditionalFormatting>
  <conditionalFormatting sqref="E64:R64">
    <cfRule type="cellIs" dxfId="88" priority="31" stopIfTrue="1" operator="equal">
      <formula>0</formula>
    </cfRule>
    <cfRule type="cellIs" dxfId="87" priority="32" stopIfTrue="1" operator="greaterThan">
      <formula>0.0000001</formula>
    </cfRule>
    <cfRule type="cellIs" dxfId="86" priority="33" stopIfTrue="1" operator="equal">
      <formula>0</formula>
    </cfRule>
    <cfRule type="cellIs" dxfId="85" priority="34" stopIfTrue="1" operator="greaterThan">
      <formula>0.0000001</formula>
    </cfRule>
    <cfRule type="cellIs" dxfId="84" priority="35" stopIfTrue="1" operator="equal">
      <formula>0</formula>
    </cfRule>
    <cfRule type="cellIs" dxfId="83" priority="36" stopIfTrue="1" operator="greaterThan">
      <formula>0.0000001</formula>
    </cfRule>
    <cfRule type="cellIs" dxfId="82" priority="37" stopIfTrue="1" operator="equal">
      <formula>0</formula>
    </cfRule>
    <cfRule type="cellIs" dxfId="81" priority="38" stopIfTrue="1" operator="greaterThan">
      <formula>0.0000001</formula>
    </cfRule>
    <cfRule type="cellIs" dxfId="80" priority="39" stopIfTrue="1" operator="equal">
      <formula>0</formula>
    </cfRule>
    <cfRule type="cellIs" dxfId="79" priority="40" stopIfTrue="1" operator="greaterThan">
      <formula>0.0000001</formula>
    </cfRule>
    <cfRule type="cellIs" dxfId="78" priority="41" stopIfTrue="1" operator="equal">
      <formula>0</formula>
    </cfRule>
    <cfRule type="cellIs" dxfId="77" priority="42" stopIfTrue="1" operator="greaterThan">
      <formula>0.0000001</formula>
    </cfRule>
    <cfRule type="cellIs" dxfId="76" priority="43" stopIfTrue="1" operator="equal">
      <formula>0</formula>
    </cfRule>
    <cfRule type="cellIs" dxfId="75" priority="44" stopIfTrue="1" operator="greaterThan">
      <formula>0.0000001</formula>
    </cfRule>
    <cfRule type="cellIs" dxfId="74" priority="45" stopIfTrue="1" operator="equal">
      <formula>0</formula>
    </cfRule>
    <cfRule type="cellIs" dxfId="73" priority="46" stopIfTrue="1" operator="greaterThan">
      <formula>0.0000001</formula>
    </cfRule>
    <cfRule type="cellIs" dxfId="72" priority="47" stopIfTrue="1" operator="equal">
      <formula>0</formula>
    </cfRule>
    <cfRule type="cellIs" dxfId="71" priority="48" stopIfTrue="1" operator="greaterThan">
      <formula>0.0000001</formula>
    </cfRule>
    <cfRule type="cellIs" dxfId="70" priority="49" stopIfTrue="1" operator="equal">
      <formula>0</formula>
    </cfRule>
    <cfRule type="cellIs" dxfId="69" priority="50" stopIfTrue="1" operator="greaterThan">
      <formula>0.0000001</formula>
    </cfRule>
    <cfRule type="cellIs" dxfId="68" priority="51" stopIfTrue="1" operator="equal">
      <formula>0</formula>
    </cfRule>
    <cfRule type="cellIs" dxfId="67" priority="52" stopIfTrue="1" operator="greaterThan">
      <formula>0.0000001</formula>
    </cfRule>
    <cfRule type="cellIs" dxfId="66" priority="53" stopIfTrue="1" operator="equal">
      <formula>0</formula>
    </cfRule>
    <cfRule type="cellIs" dxfId="65" priority="54" stopIfTrue="1" operator="greaterThan">
      <formula>0.0000001</formula>
    </cfRule>
    <cfRule type="cellIs" dxfId="64" priority="55" stopIfTrue="1" operator="equal">
      <formula>0</formula>
    </cfRule>
    <cfRule type="cellIs" dxfId="63" priority="56" stopIfTrue="1" operator="greaterThan">
      <formula>0.0000001</formula>
    </cfRule>
    <cfRule type="cellIs" dxfId="62" priority="57" stopIfTrue="1" operator="equal">
      <formula>0</formula>
    </cfRule>
    <cfRule type="cellIs" dxfId="61" priority="58" stopIfTrue="1" operator="greaterThan">
      <formula>0.0000001</formula>
    </cfRule>
    <cfRule type="cellIs" dxfId="60" priority="59" stopIfTrue="1" operator="equal">
      <formula>0</formula>
    </cfRule>
    <cfRule type="cellIs" dxfId="59" priority="60" stopIfTrue="1" operator="greaterThan">
      <formula>0.0000001</formula>
    </cfRule>
  </conditionalFormatting>
  <conditionalFormatting sqref="E66:R66">
    <cfRule type="cellIs" dxfId="58" priority="1" stopIfTrue="1" operator="equal">
      <formula>0</formula>
    </cfRule>
    <cfRule type="cellIs" dxfId="57" priority="2" stopIfTrue="1" operator="greaterThan">
      <formula>0.0000001</formula>
    </cfRule>
    <cfRule type="cellIs" dxfId="56" priority="3" stopIfTrue="1" operator="equal">
      <formula>0</formula>
    </cfRule>
    <cfRule type="cellIs" dxfId="55" priority="4" stopIfTrue="1" operator="greaterThan">
      <formula>0.0000001</formula>
    </cfRule>
    <cfRule type="cellIs" dxfId="54" priority="5" stopIfTrue="1" operator="equal">
      <formula>0</formula>
    </cfRule>
    <cfRule type="cellIs" dxfId="53" priority="6" stopIfTrue="1" operator="greaterThan">
      <formula>0.0000001</formula>
    </cfRule>
    <cfRule type="cellIs" dxfId="52" priority="7" stopIfTrue="1" operator="equal">
      <formula>0</formula>
    </cfRule>
    <cfRule type="cellIs" dxfId="51" priority="8" stopIfTrue="1" operator="greaterThan">
      <formula>0.0000001</formula>
    </cfRule>
    <cfRule type="cellIs" dxfId="50" priority="9" stopIfTrue="1" operator="equal">
      <formula>0</formula>
    </cfRule>
    <cfRule type="cellIs" dxfId="49" priority="10" stopIfTrue="1" operator="greaterThan">
      <formula>0.0000001</formula>
    </cfRule>
    <cfRule type="cellIs" dxfId="48" priority="11" stopIfTrue="1" operator="equal">
      <formula>0</formula>
    </cfRule>
    <cfRule type="cellIs" dxfId="47" priority="12" stopIfTrue="1" operator="greaterThan">
      <formula>0.0000001</formula>
    </cfRule>
    <cfRule type="cellIs" dxfId="46" priority="13" stopIfTrue="1" operator="equal">
      <formula>0</formula>
    </cfRule>
    <cfRule type="cellIs" dxfId="45" priority="14" stopIfTrue="1" operator="greaterThan">
      <formula>0.0000001</formula>
    </cfRule>
    <cfRule type="cellIs" dxfId="44" priority="15" stopIfTrue="1" operator="equal">
      <formula>0</formula>
    </cfRule>
    <cfRule type="cellIs" dxfId="43" priority="16" stopIfTrue="1" operator="greaterThan">
      <formula>0.0000001</formula>
    </cfRule>
    <cfRule type="cellIs" dxfId="42" priority="17" stopIfTrue="1" operator="equal">
      <formula>0</formula>
    </cfRule>
    <cfRule type="cellIs" dxfId="41" priority="18" stopIfTrue="1" operator="greaterThan">
      <formula>0.0000001</formula>
    </cfRule>
    <cfRule type="cellIs" dxfId="40" priority="19" stopIfTrue="1" operator="equal">
      <formula>0</formula>
    </cfRule>
    <cfRule type="cellIs" dxfId="39" priority="20" stopIfTrue="1" operator="greaterThan">
      <formula>0.0000001</formula>
    </cfRule>
    <cfRule type="cellIs" dxfId="38" priority="21" stopIfTrue="1" operator="equal">
      <formula>0</formula>
    </cfRule>
    <cfRule type="cellIs" dxfId="37" priority="22" stopIfTrue="1" operator="greaterThan">
      <formula>0.0000001</formula>
    </cfRule>
    <cfRule type="cellIs" dxfId="36" priority="23" stopIfTrue="1" operator="equal">
      <formula>0</formula>
    </cfRule>
    <cfRule type="cellIs" dxfId="35" priority="24" stopIfTrue="1" operator="greaterThan">
      <formula>0.0000001</formula>
    </cfRule>
    <cfRule type="cellIs" dxfId="34" priority="25" stopIfTrue="1" operator="equal">
      <formula>0</formula>
    </cfRule>
    <cfRule type="cellIs" dxfId="33" priority="26" stopIfTrue="1" operator="greaterThan">
      <formula>0.0000001</formula>
    </cfRule>
    <cfRule type="cellIs" dxfId="32" priority="27" stopIfTrue="1" operator="equal">
      <formula>0</formula>
    </cfRule>
    <cfRule type="cellIs" dxfId="31" priority="28" stopIfTrue="1" operator="greaterThan">
      <formula>0.0000001</formula>
    </cfRule>
    <cfRule type="cellIs" dxfId="30" priority="29" stopIfTrue="1" operator="equal">
      <formula>0</formula>
    </cfRule>
    <cfRule type="cellIs" dxfId="29" priority="30" stopIfTrue="1" operator="greaterThan">
      <formula>0.0000001</formula>
    </cfRule>
  </conditionalFormatting>
  <conditionalFormatting sqref="F30:I30">
    <cfRule type="cellIs" dxfId="28" priority="121" stopIfTrue="1" operator="equal">
      <formula>0</formula>
    </cfRule>
    <cfRule type="cellIs" dxfId="27" priority="122" stopIfTrue="1" operator="greaterThan">
      <formula>0.0000001</formula>
    </cfRule>
    <cfRule type="cellIs" dxfId="26" priority="123" stopIfTrue="1" operator="equal">
      <formula>0</formula>
    </cfRule>
    <cfRule type="cellIs" dxfId="25" priority="124" stopIfTrue="1" operator="greaterThan">
      <formula>0.0000001</formula>
    </cfRule>
    <cfRule type="cellIs" dxfId="24" priority="125" stopIfTrue="1" operator="equal">
      <formula>0</formula>
    </cfRule>
    <cfRule type="cellIs" dxfId="23" priority="126" stopIfTrue="1" operator="greaterThan">
      <formula>0.0000001</formula>
    </cfRule>
    <cfRule type="cellIs" dxfId="22" priority="127" stopIfTrue="1" operator="equal">
      <formula>0</formula>
    </cfRule>
    <cfRule type="cellIs" dxfId="21" priority="128" stopIfTrue="1" operator="greaterThan">
      <formula>0.0000001</formula>
    </cfRule>
    <cfRule type="cellIs" dxfId="20" priority="129" stopIfTrue="1" operator="equal">
      <formula>0</formula>
    </cfRule>
    <cfRule type="cellIs" dxfId="19" priority="130" stopIfTrue="1" operator="greaterThan">
      <formula>0.0000001</formula>
    </cfRule>
    <cfRule type="cellIs" dxfId="18" priority="131" stopIfTrue="1" operator="equal">
      <formula>0</formula>
    </cfRule>
    <cfRule type="cellIs" dxfId="17" priority="132" stopIfTrue="1" operator="greaterThan">
      <formula>0.0000001</formula>
    </cfRule>
    <cfRule type="cellIs" dxfId="16" priority="133" stopIfTrue="1" operator="equal">
      <formula>0</formula>
    </cfRule>
    <cfRule type="cellIs" dxfId="15" priority="134" stopIfTrue="1" operator="greaterThan">
      <formula>0.0000001</formula>
    </cfRule>
    <cfRule type="cellIs" dxfId="14" priority="135" stopIfTrue="1" operator="equal">
      <formula>0</formula>
    </cfRule>
    <cfRule type="cellIs" dxfId="13" priority="136" stopIfTrue="1" operator="greaterThan">
      <formula>0.0000001</formula>
    </cfRule>
    <cfRule type="cellIs" dxfId="12" priority="137" stopIfTrue="1" operator="equal">
      <formula>0</formula>
    </cfRule>
    <cfRule type="cellIs" dxfId="11" priority="138" stopIfTrue="1" operator="greaterThan">
      <formula>0.0000001</formula>
    </cfRule>
    <cfRule type="cellIs" dxfId="10" priority="139" stopIfTrue="1" operator="equal">
      <formula>0</formula>
    </cfRule>
    <cfRule type="cellIs" dxfId="9" priority="140" stopIfTrue="1" operator="greaterThan">
      <formula>0.0000001</formula>
    </cfRule>
    <cfRule type="cellIs" dxfId="8" priority="141" stopIfTrue="1" operator="equal">
      <formula>0</formula>
    </cfRule>
    <cfRule type="cellIs" dxfId="7" priority="142" stopIfTrue="1" operator="greaterThan">
      <formula>0.0000001</formula>
    </cfRule>
    <cfRule type="cellIs" dxfId="6" priority="143" stopIfTrue="1" operator="equal">
      <formula>0</formula>
    </cfRule>
    <cfRule type="cellIs" dxfId="5" priority="144" stopIfTrue="1" operator="greaterThan">
      <formula>0.0000001</formula>
    </cfRule>
    <cfRule type="cellIs" dxfId="4" priority="145" stopIfTrue="1" operator="equal">
      <formula>0</formula>
    </cfRule>
    <cfRule type="cellIs" dxfId="3" priority="146" stopIfTrue="1" operator="greaterThan">
      <formula>0.0000001</formula>
    </cfRule>
    <cfRule type="cellIs" dxfId="2" priority="147" stopIfTrue="1" operator="equal">
      <formula>0</formula>
    </cfRule>
    <cfRule type="cellIs" dxfId="1" priority="148" stopIfTrue="1" operator="greaterThan">
      <formula>0.0000001</formula>
    </cfRule>
    <cfRule type="cellIs" dxfId="0" priority="150" stopIfTrue="1" operator="greaterThan">
      <formula>0.0000001</formula>
    </cfRule>
  </conditionalFormatting>
  <printOptions horizontalCentered="1"/>
  <pageMargins left="0.23622047244094491" right="0.23622047244094491" top="0.74803149606299213" bottom="0.74803149606299213" header="0.31496062992125984" footer="0.31496062992125984"/>
  <pageSetup paperSize="9" scale="31" fitToWidth="0" orientation="landscape" r:id="rId1"/>
  <colBreaks count="1" manualBreakCount="1">
    <brk id="9" max="6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016"/>
  <sheetViews>
    <sheetView view="pageBreakPreview" topLeftCell="A1027" zoomScale="80" zoomScaleNormal="85" zoomScaleSheetLayoutView="80" workbookViewId="0">
      <selection activeCell="B1047" sqref="B1047"/>
    </sheetView>
  </sheetViews>
  <sheetFormatPr defaultColWidth="8.85546875" defaultRowHeight="12.75" x14ac:dyDescent="0.2"/>
  <cols>
    <col min="1" max="1" width="17.42578125" style="756" customWidth="1"/>
    <col min="2" max="2" width="22.42578125" style="756" customWidth="1"/>
    <col min="3" max="3" width="91.140625" style="756" customWidth="1"/>
    <col min="4" max="4" width="13.28515625" style="756" customWidth="1"/>
    <col min="5" max="5" width="15" style="756" customWidth="1"/>
    <col min="6" max="6" width="29.28515625" style="756" customWidth="1"/>
    <col min="7" max="7" width="32.140625" style="756" customWidth="1"/>
    <col min="8" max="8" width="13.7109375" style="756" customWidth="1"/>
    <col min="9" max="9" width="12.85546875" style="756" customWidth="1"/>
    <col min="10" max="10" width="11.42578125" style="756" customWidth="1"/>
    <col min="11" max="12" width="8.85546875" style="756"/>
    <col min="13" max="13" width="13.28515625" style="756" bestFit="1" customWidth="1"/>
    <col min="14" max="256" width="8.85546875" style="756"/>
    <col min="257" max="257" width="14" style="756" customWidth="1"/>
    <col min="258" max="258" width="12.42578125" style="756" customWidth="1"/>
    <col min="259" max="259" width="61" style="756" customWidth="1"/>
    <col min="260" max="260" width="11.7109375" style="756" customWidth="1"/>
    <col min="261" max="261" width="15" style="756" customWidth="1"/>
    <col min="262" max="262" width="16.42578125" style="756" customWidth="1"/>
    <col min="263" max="263" width="22.42578125" style="756" customWidth="1"/>
    <col min="264" max="264" width="13.140625" style="756" customWidth="1"/>
    <col min="265" max="265" width="33.42578125" style="756" customWidth="1"/>
    <col min="266" max="268" width="8.85546875" style="756"/>
    <col min="269" max="269" width="13.28515625" style="756" bestFit="1" customWidth="1"/>
    <col min="270" max="512" width="8.85546875" style="756"/>
    <col min="513" max="513" width="14" style="756" customWidth="1"/>
    <col min="514" max="514" width="12.42578125" style="756" customWidth="1"/>
    <col min="515" max="515" width="61" style="756" customWidth="1"/>
    <col min="516" max="516" width="11.7109375" style="756" customWidth="1"/>
    <col min="517" max="517" width="15" style="756" customWidth="1"/>
    <col min="518" max="518" width="16.42578125" style="756" customWidth="1"/>
    <col min="519" max="519" width="22.42578125" style="756" customWidth="1"/>
    <col min="520" max="520" width="13.140625" style="756" customWidth="1"/>
    <col min="521" max="521" width="33.42578125" style="756" customWidth="1"/>
    <col min="522" max="524" width="8.85546875" style="756"/>
    <col min="525" max="525" width="13.28515625" style="756" bestFit="1" customWidth="1"/>
    <col min="526" max="768" width="8.85546875" style="756"/>
    <col min="769" max="769" width="14" style="756" customWidth="1"/>
    <col min="770" max="770" width="12.42578125" style="756" customWidth="1"/>
    <col min="771" max="771" width="61" style="756" customWidth="1"/>
    <col min="772" max="772" width="11.7109375" style="756" customWidth="1"/>
    <col min="773" max="773" width="15" style="756" customWidth="1"/>
    <col min="774" max="774" width="16.42578125" style="756" customWidth="1"/>
    <col min="775" max="775" width="22.42578125" style="756" customWidth="1"/>
    <col min="776" max="776" width="13.140625" style="756" customWidth="1"/>
    <col min="777" max="777" width="33.42578125" style="756" customWidth="1"/>
    <col min="778" max="780" width="8.85546875" style="756"/>
    <col min="781" max="781" width="13.28515625" style="756" bestFit="1" customWidth="1"/>
    <col min="782" max="1024" width="8.85546875" style="756"/>
    <col min="1025" max="1025" width="14" style="756" customWidth="1"/>
    <col min="1026" max="1026" width="12.42578125" style="756" customWidth="1"/>
    <col min="1027" max="1027" width="61" style="756" customWidth="1"/>
    <col min="1028" max="1028" width="11.7109375" style="756" customWidth="1"/>
    <col min="1029" max="1029" width="15" style="756" customWidth="1"/>
    <col min="1030" max="1030" width="16.42578125" style="756" customWidth="1"/>
    <col min="1031" max="1031" width="22.42578125" style="756" customWidth="1"/>
    <col min="1032" max="1032" width="13.140625" style="756" customWidth="1"/>
    <col min="1033" max="1033" width="33.42578125" style="756" customWidth="1"/>
    <col min="1034" max="1036" width="8.85546875" style="756"/>
    <col min="1037" max="1037" width="13.28515625" style="756" bestFit="1" customWidth="1"/>
    <col min="1038" max="1280" width="8.85546875" style="756"/>
    <col min="1281" max="1281" width="14" style="756" customWidth="1"/>
    <col min="1282" max="1282" width="12.42578125" style="756" customWidth="1"/>
    <col min="1283" max="1283" width="61" style="756" customWidth="1"/>
    <col min="1284" max="1284" width="11.7109375" style="756" customWidth="1"/>
    <col min="1285" max="1285" width="15" style="756" customWidth="1"/>
    <col min="1286" max="1286" width="16.42578125" style="756" customWidth="1"/>
    <col min="1287" max="1287" width="22.42578125" style="756" customWidth="1"/>
    <col min="1288" max="1288" width="13.140625" style="756" customWidth="1"/>
    <col min="1289" max="1289" width="33.42578125" style="756" customWidth="1"/>
    <col min="1290" max="1292" width="8.85546875" style="756"/>
    <col min="1293" max="1293" width="13.28515625" style="756" bestFit="1" customWidth="1"/>
    <col min="1294" max="1536" width="8.85546875" style="756"/>
    <col min="1537" max="1537" width="14" style="756" customWidth="1"/>
    <col min="1538" max="1538" width="12.42578125" style="756" customWidth="1"/>
    <col min="1539" max="1539" width="61" style="756" customWidth="1"/>
    <col min="1540" max="1540" width="11.7109375" style="756" customWidth="1"/>
    <col min="1541" max="1541" width="15" style="756" customWidth="1"/>
    <col min="1542" max="1542" width="16.42578125" style="756" customWidth="1"/>
    <col min="1543" max="1543" width="22.42578125" style="756" customWidth="1"/>
    <col min="1544" max="1544" width="13.140625" style="756" customWidth="1"/>
    <col min="1545" max="1545" width="33.42578125" style="756" customWidth="1"/>
    <col min="1546" max="1548" width="8.85546875" style="756"/>
    <col min="1549" max="1549" width="13.28515625" style="756" bestFit="1" customWidth="1"/>
    <col min="1550" max="1792" width="8.85546875" style="756"/>
    <col min="1793" max="1793" width="14" style="756" customWidth="1"/>
    <col min="1794" max="1794" width="12.42578125" style="756" customWidth="1"/>
    <col min="1795" max="1795" width="61" style="756" customWidth="1"/>
    <col min="1796" max="1796" width="11.7109375" style="756" customWidth="1"/>
    <col min="1797" max="1797" width="15" style="756" customWidth="1"/>
    <col min="1798" max="1798" width="16.42578125" style="756" customWidth="1"/>
    <col min="1799" max="1799" width="22.42578125" style="756" customWidth="1"/>
    <col min="1800" max="1800" width="13.140625" style="756" customWidth="1"/>
    <col min="1801" max="1801" width="33.42578125" style="756" customWidth="1"/>
    <col min="1802" max="1804" width="8.85546875" style="756"/>
    <col min="1805" max="1805" width="13.28515625" style="756" bestFit="1" customWidth="1"/>
    <col min="1806" max="2048" width="8.85546875" style="756"/>
    <col min="2049" max="2049" width="14" style="756" customWidth="1"/>
    <col min="2050" max="2050" width="12.42578125" style="756" customWidth="1"/>
    <col min="2051" max="2051" width="61" style="756" customWidth="1"/>
    <col min="2052" max="2052" width="11.7109375" style="756" customWidth="1"/>
    <col min="2053" max="2053" width="15" style="756" customWidth="1"/>
    <col min="2054" max="2054" width="16.42578125" style="756" customWidth="1"/>
    <col min="2055" max="2055" width="22.42578125" style="756" customWidth="1"/>
    <col min="2056" max="2056" width="13.140625" style="756" customWidth="1"/>
    <col min="2057" max="2057" width="33.42578125" style="756" customWidth="1"/>
    <col min="2058" max="2060" width="8.85546875" style="756"/>
    <col min="2061" max="2061" width="13.28515625" style="756" bestFit="1" customWidth="1"/>
    <col min="2062" max="2304" width="8.85546875" style="756"/>
    <col min="2305" max="2305" width="14" style="756" customWidth="1"/>
    <col min="2306" max="2306" width="12.42578125" style="756" customWidth="1"/>
    <col min="2307" max="2307" width="61" style="756" customWidth="1"/>
    <col min="2308" max="2308" width="11.7109375" style="756" customWidth="1"/>
    <col min="2309" max="2309" width="15" style="756" customWidth="1"/>
    <col min="2310" max="2310" width="16.42578125" style="756" customWidth="1"/>
    <col min="2311" max="2311" width="22.42578125" style="756" customWidth="1"/>
    <col min="2312" max="2312" width="13.140625" style="756" customWidth="1"/>
    <col min="2313" max="2313" width="33.42578125" style="756" customWidth="1"/>
    <col min="2314" max="2316" width="8.85546875" style="756"/>
    <col min="2317" max="2317" width="13.28515625" style="756" bestFit="1" customWidth="1"/>
    <col min="2318" max="2560" width="8.85546875" style="756"/>
    <col min="2561" max="2561" width="14" style="756" customWidth="1"/>
    <col min="2562" max="2562" width="12.42578125" style="756" customWidth="1"/>
    <col min="2563" max="2563" width="61" style="756" customWidth="1"/>
    <col min="2564" max="2564" width="11.7109375" style="756" customWidth="1"/>
    <col min="2565" max="2565" width="15" style="756" customWidth="1"/>
    <col min="2566" max="2566" width="16.42578125" style="756" customWidth="1"/>
    <col min="2567" max="2567" width="22.42578125" style="756" customWidth="1"/>
    <col min="2568" max="2568" width="13.140625" style="756" customWidth="1"/>
    <col min="2569" max="2569" width="33.42578125" style="756" customWidth="1"/>
    <col min="2570" max="2572" width="8.85546875" style="756"/>
    <col min="2573" max="2573" width="13.28515625" style="756" bestFit="1" customWidth="1"/>
    <col min="2574" max="2816" width="8.85546875" style="756"/>
    <col min="2817" max="2817" width="14" style="756" customWidth="1"/>
    <col min="2818" max="2818" width="12.42578125" style="756" customWidth="1"/>
    <col min="2819" max="2819" width="61" style="756" customWidth="1"/>
    <col min="2820" max="2820" width="11.7109375" style="756" customWidth="1"/>
    <col min="2821" max="2821" width="15" style="756" customWidth="1"/>
    <col min="2822" max="2822" width="16.42578125" style="756" customWidth="1"/>
    <col min="2823" max="2823" width="22.42578125" style="756" customWidth="1"/>
    <col min="2824" max="2824" width="13.140625" style="756" customWidth="1"/>
    <col min="2825" max="2825" width="33.42578125" style="756" customWidth="1"/>
    <col min="2826" max="2828" width="8.85546875" style="756"/>
    <col min="2829" max="2829" width="13.28515625" style="756" bestFit="1" customWidth="1"/>
    <col min="2830" max="3072" width="8.85546875" style="756"/>
    <col min="3073" max="3073" width="14" style="756" customWidth="1"/>
    <col min="3074" max="3074" width="12.42578125" style="756" customWidth="1"/>
    <col min="3075" max="3075" width="61" style="756" customWidth="1"/>
    <col min="3076" max="3076" width="11.7109375" style="756" customWidth="1"/>
    <col min="3077" max="3077" width="15" style="756" customWidth="1"/>
    <col min="3078" max="3078" width="16.42578125" style="756" customWidth="1"/>
    <col min="3079" max="3079" width="22.42578125" style="756" customWidth="1"/>
    <col min="3080" max="3080" width="13.140625" style="756" customWidth="1"/>
    <col min="3081" max="3081" width="33.42578125" style="756" customWidth="1"/>
    <col min="3082" max="3084" width="8.85546875" style="756"/>
    <col min="3085" max="3085" width="13.28515625" style="756" bestFit="1" customWidth="1"/>
    <col min="3086" max="3328" width="8.85546875" style="756"/>
    <col min="3329" max="3329" width="14" style="756" customWidth="1"/>
    <col min="3330" max="3330" width="12.42578125" style="756" customWidth="1"/>
    <col min="3331" max="3331" width="61" style="756" customWidth="1"/>
    <col min="3332" max="3332" width="11.7109375" style="756" customWidth="1"/>
    <col min="3333" max="3333" width="15" style="756" customWidth="1"/>
    <col min="3334" max="3334" width="16.42578125" style="756" customWidth="1"/>
    <col min="3335" max="3335" width="22.42578125" style="756" customWidth="1"/>
    <col min="3336" max="3336" width="13.140625" style="756" customWidth="1"/>
    <col min="3337" max="3337" width="33.42578125" style="756" customWidth="1"/>
    <col min="3338" max="3340" width="8.85546875" style="756"/>
    <col min="3341" max="3341" width="13.28515625" style="756" bestFit="1" customWidth="1"/>
    <col min="3342" max="3584" width="8.85546875" style="756"/>
    <col min="3585" max="3585" width="14" style="756" customWidth="1"/>
    <col min="3586" max="3586" width="12.42578125" style="756" customWidth="1"/>
    <col min="3587" max="3587" width="61" style="756" customWidth="1"/>
    <col min="3588" max="3588" width="11.7109375" style="756" customWidth="1"/>
    <col min="3589" max="3589" width="15" style="756" customWidth="1"/>
    <col min="3590" max="3590" width="16.42578125" style="756" customWidth="1"/>
    <col min="3591" max="3591" width="22.42578125" style="756" customWidth="1"/>
    <col min="3592" max="3592" width="13.140625" style="756" customWidth="1"/>
    <col min="3593" max="3593" width="33.42578125" style="756" customWidth="1"/>
    <col min="3594" max="3596" width="8.85546875" style="756"/>
    <col min="3597" max="3597" width="13.28515625" style="756" bestFit="1" customWidth="1"/>
    <col min="3598" max="3840" width="8.85546875" style="756"/>
    <col min="3841" max="3841" width="14" style="756" customWidth="1"/>
    <col min="3842" max="3842" width="12.42578125" style="756" customWidth="1"/>
    <col min="3843" max="3843" width="61" style="756" customWidth="1"/>
    <col min="3844" max="3844" width="11.7109375" style="756" customWidth="1"/>
    <col min="3845" max="3845" width="15" style="756" customWidth="1"/>
    <col min="3846" max="3846" width="16.42578125" style="756" customWidth="1"/>
    <col min="3847" max="3847" width="22.42578125" style="756" customWidth="1"/>
    <col min="3848" max="3848" width="13.140625" style="756" customWidth="1"/>
    <col min="3849" max="3849" width="33.42578125" style="756" customWidth="1"/>
    <col min="3850" max="3852" width="8.85546875" style="756"/>
    <col min="3853" max="3853" width="13.28515625" style="756" bestFit="1" customWidth="1"/>
    <col min="3854" max="4096" width="8.85546875" style="756"/>
    <col min="4097" max="4097" width="14" style="756" customWidth="1"/>
    <col min="4098" max="4098" width="12.42578125" style="756" customWidth="1"/>
    <col min="4099" max="4099" width="61" style="756" customWidth="1"/>
    <col min="4100" max="4100" width="11.7109375" style="756" customWidth="1"/>
    <col min="4101" max="4101" width="15" style="756" customWidth="1"/>
    <col min="4102" max="4102" width="16.42578125" style="756" customWidth="1"/>
    <col min="4103" max="4103" width="22.42578125" style="756" customWidth="1"/>
    <col min="4104" max="4104" width="13.140625" style="756" customWidth="1"/>
    <col min="4105" max="4105" width="33.42578125" style="756" customWidth="1"/>
    <col min="4106" max="4108" width="8.85546875" style="756"/>
    <col min="4109" max="4109" width="13.28515625" style="756" bestFit="1" customWidth="1"/>
    <col min="4110" max="4352" width="8.85546875" style="756"/>
    <col min="4353" max="4353" width="14" style="756" customWidth="1"/>
    <col min="4354" max="4354" width="12.42578125" style="756" customWidth="1"/>
    <col min="4355" max="4355" width="61" style="756" customWidth="1"/>
    <col min="4356" max="4356" width="11.7109375" style="756" customWidth="1"/>
    <col min="4357" max="4357" width="15" style="756" customWidth="1"/>
    <col min="4358" max="4358" width="16.42578125" style="756" customWidth="1"/>
    <col min="4359" max="4359" width="22.42578125" style="756" customWidth="1"/>
    <col min="4360" max="4360" width="13.140625" style="756" customWidth="1"/>
    <col min="4361" max="4361" width="33.42578125" style="756" customWidth="1"/>
    <col min="4362" max="4364" width="8.85546875" style="756"/>
    <col min="4365" max="4365" width="13.28515625" style="756" bestFit="1" customWidth="1"/>
    <col min="4366" max="4608" width="8.85546875" style="756"/>
    <col min="4609" max="4609" width="14" style="756" customWidth="1"/>
    <col min="4610" max="4610" width="12.42578125" style="756" customWidth="1"/>
    <col min="4611" max="4611" width="61" style="756" customWidth="1"/>
    <col min="4612" max="4612" width="11.7109375" style="756" customWidth="1"/>
    <col min="4613" max="4613" width="15" style="756" customWidth="1"/>
    <col min="4614" max="4614" width="16.42578125" style="756" customWidth="1"/>
    <col min="4615" max="4615" width="22.42578125" style="756" customWidth="1"/>
    <col min="4616" max="4616" width="13.140625" style="756" customWidth="1"/>
    <col min="4617" max="4617" width="33.42578125" style="756" customWidth="1"/>
    <col min="4618" max="4620" width="8.85546875" style="756"/>
    <col min="4621" max="4621" width="13.28515625" style="756" bestFit="1" customWidth="1"/>
    <col min="4622" max="4864" width="8.85546875" style="756"/>
    <col min="4865" max="4865" width="14" style="756" customWidth="1"/>
    <col min="4866" max="4866" width="12.42578125" style="756" customWidth="1"/>
    <col min="4867" max="4867" width="61" style="756" customWidth="1"/>
    <col min="4868" max="4868" width="11.7109375" style="756" customWidth="1"/>
    <col min="4869" max="4869" width="15" style="756" customWidth="1"/>
    <col min="4870" max="4870" width="16.42578125" style="756" customWidth="1"/>
    <col min="4871" max="4871" width="22.42578125" style="756" customWidth="1"/>
    <col min="4872" max="4872" width="13.140625" style="756" customWidth="1"/>
    <col min="4873" max="4873" width="33.42578125" style="756" customWidth="1"/>
    <col min="4874" max="4876" width="8.85546875" style="756"/>
    <col min="4877" max="4877" width="13.28515625" style="756" bestFit="1" customWidth="1"/>
    <col min="4878" max="5120" width="8.85546875" style="756"/>
    <col min="5121" max="5121" width="14" style="756" customWidth="1"/>
    <col min="5122" max="5122" width="12.42578125" style="756" customWidth="1"/>
    <col min="5123" max="5123" width="61" style="756" customWidth="1"/>
    <col min="5124" max="5124" width="11.7109375" style="756" customWidth="1"/>
    <col min="5125" max="5125" width="15" style="756" customWidth="1"/>
    <col min="5126" max="5126" width="16.42578125" style="756" customWidth="1"/>
    <col min="5127" max="5127" width="22.42578125" style="756" customWidth="1"/>
    <col min="5128" max="5128" width="13.140625" style="756" customWidth="1"/>
    <col min="5129" max="5129" width="33.42578125" style="756" customWidth="1"/>
    <col min="5130" max="5132" width="8.85546875" style="756"/>
    <col min="5133" max="5133" width="13.28515625" style="756" bestFit="1" customWidth="1"/>
    <col min="5134" max="5376" width="8.85546875" style="756"/>
    <col min="5377" max="5377" width="14" style="756" customWidth="1"/>
    <col min="5378" max="5378" width="12.42578125" style="756" customWidth="1"/>
    <col min="5379" max="5379" width="61" style="756" customWidth="1"/>
    <col min="5380" max="5380" width="11.7109375" style="756" customWidth="1"/>
    <col min="5381" max="5381" width="15" style="756" customWidth="1"/>
    <col min="5382" max="5382" width="16.42578125" style="756" customWidth="1"/>
    <col min="5383" max="5383" width="22.42578125" style="756" customWidth="1"/>
    <col min="5384" max="5384" width="13.140625" style="756" customWidth="1"/>
    <col min="5385" max="5385" width="33.42578125" style="756" customWidth="1"/>
    <col min="5386" max="5388" width="8.85546875" style="756"/>
    <col min="5389" max="5389" width="13.28515625" style="756" bestFit="1" customWidth="1"/>
    <col min="5390" max="5632" width="8.85546875" style="756"/>
    <col min="5633" max="5633" width="14" style="756" customWidth="1"/>
    <col min="5634" max="5634" width="12.42578125" style="756" customWidth="1"/>
    <col min="5635" max="5635" width="61" style="756" customWidth="1"/>
    <col min="5636" max="5636" width="11.7109375" style="756" customWidth="1"/>
    <col min="5637" max="5637" width="15" style="756" customWidth="1"/>
    <col min="5638" max="5638" width="16.42578125" style="756" customWidth="1"/>
    <col min="5639" max="5639" width="22.42578125" style="756" customWidth="1"/>
    <col min="5640" max="5640" width="13.140625" style="756" customWidth="1"/>
    <col min="5641" max="5641" width="33.42578125" style="756" customWidth="1"/>
    <col min="5642" max="5644" width="8.85546875" style="756"/>
    <col min="5645" max="5645" width="13.28515625" style="756" bestFit="1" customWidth="1"/>
    <col min="5646" max="5888" width="8.85546875" style="756"/>
    <col min="5889" max="5889" width="14" style="756" customWidth="1"/>
    <col min="5890" max="5890" width="12.42578125" style="756" customWidth="1"/>
    <col min="5891" max="5891" width="61" style="756" customWidth="1"/>
    <col min="5892" max="5892" width="11.7109375" style="756" customWidth="1"/>
    <col min="5893" max="5893" width="15" style="756" customWidth="1"/>
    <col min="5894" max="5894" width="16.42578125" style="756" customWidth="1"/>
    <col min="5895" max="5895" width="22.42578125" style="756" customWidth="1"/>
    <col min="5896" max="5896" width="13.140625" style="756" customWidth="1"/>
    <col min="5897" max="5897" width="33.42578125" style="756" customWidth="1"/>
    <col min="5898" max="5900" width="8.85546875" style="756"/>
    <col min="5901" max="5901" width="13.28515625" style="756" bestFit="1" customWidth="1"/>
    <col min="5902" max="6144" width="8.85546875" style="756"/>
    <col min="6145" max="6145" width="14" style="756" customWidth="1"/>
    <col min="6146" max="6146" width="12.42578125" style="756" customWidth="1"/>
    <col min="6147" max="6147" width="61" style="756" customWidth="1"/>
    <col min="6148" max="6148" width="11.7109375" style="756" customWidth="1"/>
    <col min="6149" max="6149" width="15" style="756" customWidth="1"/>
    <col min="6150" max="6150" width="16.42578125" style="756" customWidth="1"/>
    <col min="6151" max="6151" width="22.42578125" style="756" customWidth="1"/>
    <col min="6152" max="6152" width="13.140625" style="756" customWidth="1"/>
    <col min="6153" max="6153" width="33.42578125" style="756" customWidth="1"/>
    <col min="6154" max="6156" width="8.85546875" style="756"/>
    <col min="6157" max="6157" width="13.28515625" style="756" bestFit="1" customWidth="1"/>
    <col min="6158" max="6400" width="8.85546875" style="756"/>
    <col min="6401" max="6401" width="14" style="756" customWidth="1"/>
    <col min="6402" max="6402" width="12.42578125" style="756" customWidth="1"/>
    <col min="6403" max="6403" width="61" style="756" customWidth="1"/>
    <col min="6404" max="6404" width="11.7109375" style="756" customWidth="1"/>
    <col min="6405" max="6405" width="15" style="756" customWidth="1"/>
    <col min="6406" max="6406" width="16.42578125" style="756" customWidth="1"/>
    <col min="6407" max="6407" width="22.42578125" style="756" customWidth="1"/>
    <col min="6408" max="6408" width="13.140625" style="756" customWidth="1"/>
    <col min="6409" max="6409" width="33.42578125" style="756" customWidth="1"/>
    <col min="6410" max="6412" width="8.85546875" style="756"/>
    <col min="6413" max="6413" width="13.28515625" style="756" bestFit="1" customWidth="1"/>
    <col min="6414" max="6656" width="8.85546875" style="756"/>
    <col min="6657" max="6657" width="14" style="756" customWidth="1"/>
    <col min="6658" max="6658" width="12.42578125" style="756" customWidth="1"/>
    <col min="6659" max="6659" width="61" style="756" customWidth="1"/>
    <col min="6660" max="6660" width="11.7109375" style="756" customWidth="1"/>
    <col min="6661" max="6661" width="15" style="756" customWidth="1"/>
    <col min="6662" max="6662" width="16.42578125" style="756" customWidth="1"/>
    <col min="6663" max="6663" width="22.42578125" style="756" customWidth="1"/>
    <col min="6664" max="6664" width="13.140625" style="756" customWidth="1"/>
    <col min="6665" max="6665" width="33.42578125" style="756" customWidth="1"/>
    <col min="6666" max="6668" width="8.85546875" style="756"/>
    <col min="6669" max="6669" width="13.28515625" style="756" bestFit="1" customWidth="1"/>
    <col min="6670" max="6912" width="8.85546875" style="756"/>
    <col min="6913" max="6913" width="14" style="756" customWidth="1"/>
    <col min="6914" max="6914" width="12.42578125" style="756" customWidth="1"/>
    <col min="6915" max="6915" width="61" style="756" customWidth="1"/>
    <col min="6916" max="6916" width="11.7109375" style="756" customWidth="1"/>
    <col min="6917" max="6917" width="15" style="756" customWidth="1"/>
    <col min="6918" max="6918" width="16.42578125" style="756" customWidth="1"/>
    <col min="6919" max="6919" width="22.42578125" style="756" customWidth="1"/>
    <col min="6920" max="6920" width="13.140625" style="756" customWidth="1"/>
    <col min="6921" max="6921" width="33.42578125" style="756" customWidth="1"/>
    <col min="6922" max="6924" width="8.85546875" style="756"/>
    <col min="6925" max="6925" width="13.28515625" style="756" bestFit="1" customWidth="1"/>
    <col min="6926" max="7168" width="8.85546875" style="756"/>
    <col min="7169" max="7169" width="14" style="756" customWidth="1"/>
    <col min="7170" max="7170" width="12.42578125" style="756" customWidth="1"/>
    <col min="7171" max="7171" width="61" style="756" customWidth="1"/>
    <col min="7172" max="7172" width="11.7109375" style="756" customWidth="1"/>
    <col min="7173" max="7173" width="15" style="756" customWidth="1"/>
    <col min="7174" max="7174" width="16.42578125" style="756" customWidth="1"/>
    <col min="7175" max="7175" width="22.42578125" style="756" customWidth="1"/>
    <col min="7176" max="7176" width="13.140625" style="756" customWidth="1"/>
    <col min="7177" max="7177" width="33.42578125" style="756" customWidth="1"/>
    <col min="7178" max="7180" width="8.85546875" style="756"/>
    <col min="7181" max="7181" width="13.28515625" style="756" bestFit="1" customWidth="1"/>
    <col min="7182" max="7424" width="8.85546875" style="756"/>
    <col min="7425" max="7425" width="14" style="756" customWidth="1"/>
    <col min="7426" max="7426" width="12.42578125" style="756" customWidth="1"/>
    <col min="7427" max="7427" width="61" style="756" customWidth="1"/>
    <col min="7428" max="7428" width="11.7109375" style="756" customWidth="1"/>
    <col min="7429" max="7429" width="15" style="756" customWidth="1"/>
    <col min="7430" max="7430" width="16.42578125" style="756" customWidth="1"/>
    <col min="7431" max="7431" width="22.42578125" style="756" customWidth="1"/>
    <col min="7432" max="7432" width="13.140625" style="756" customWidth="1"/>
    <col min="7433" max="7433" width="33.42578125" style="756" customWidth="1"/>
    <col min="7434" max="7436" width="8.85546875" style="756"/>
    <col min="7437" max="7437" width="13.28515625" style="756" bestFit="1" customWidth="1"/>
    <col min="7438" max="7680" width="8.85546875" style="756"/>
    <col min="7681" max="7681" width="14" style="756" customWidth="1"/>
    <col min="7682" max="7682" width="12.42578125" style="756" customWidth="1"/>
    <col min="7683" max="7683" width="61" style="756" customWidth="1"/>
    <col min="7684" max="7684" width="11.7109375" style="756" customWidth="1"/>
    <col min="7685" max="7685" width="15" style="756" customWidth="1"/>
    <col min="7686" max="7686" width="16.42578125" style="756" customWidth="1"/>
    <col min="7687" max="7687" width="22.42578125" style="756" customWidth="1"/>
    <col min="7688" max="7688" width="13.140625" style="756" customWidth="1"/>
    <col min="7689" max="7689" width="33.42578125" style="756" customWidth="1"/>
    <col min="7690" max="7692" width="8.85546875" style="756"/>
    <col min="7693" max="7693" width="13.28515625" style="756" bestFit="1" customWidth="1"/>
    <col min="7694" max="7936" width="8.85546875" style="756"/>
    <col min="7937" max="7937" width="14" style="756" customWidth="1"/>
    <col min="7938" max="7938" width="12.42578125" style="756" customWidth="1"/>
    <col min="7939" max="7939" width="61" style="756" customWidth="1"/>
    <col min="7940" max="7940" width="11.7109375" style="756" customWidth="1"/>
    <col min="7941" max="7941" width="15" style="756" customWidth="1"/>
    <col min="7942" max="7942" width="16.42578125" style="756" customWidth="1"/>
    <col min="7943" max="7943" width="22.42578125" style="756" customWidth="1"/>
    <col min="7944" max="7944" width="13.140625" style="756" customWidth="1"/>
    <col min="7945" max="7945" width="33.42578125" style="756" customWidth="1"/>
    <col min="7946" max="7948" width="8.85546875" style="756"/>
    <col min="7949" max="7949" width="13.28515625" style="756" bestFit="1" customWidth="1"/>
    <col min="7950" max="8192" width="8.85546875" style="756"/>
    <col min="8193" max="8193" width="14" style="756" customWidth="1"/>
    <col min="8194" max="8194" width="12.42578125" style="756" customWidth="1"/>
    <col min="8195" max="8195" width="61" style="756" customWidth="1"/>
    <col min="8196" max="8196" width="11.7109375" style="756" customWidth="1"/>
    <col min="8197" max="8197" width="15" style="756" customWidth="1"/>
    <col min="8198" max="8198" width="16.42578125" style="756" customWidth="1"/>
    <col min="8199" max="8199" width="22.42578125" style="756" customWidth="1"/>
    <col min="8200" max="8200" width="13.140625" style="756" customWidth="1"/>
    <col min="8201" max="8201" width="33.42578125" style="756" customWidth="1"/>
    <col min="8202" max="8204" width="8.85546875" style="756"/>
    <col min="8205" max="8205" width="13.28515625" style="756" bestFit="1" customWidth="1"/>
    <col min="8206" max="8448" width="8.85546875" style="756"/>
    <col min="8449" max="8449" width="14" style="756" customWidth="1"/>
    <col min="8450" max="8450" width="12.42578125" style="756" customWidth="1"/>
    <col min="8451" max="8451" width="61" style="756" customWidth="1"/>
    <col min="8452" max="8452" width="11.7109375" style="756" customWidth="1"/>
    <col min="8453" max="8453" width="15" style="756" customWidth="1"/>
    <col min="8454" max="8454" width="16.42578125" style="756" customWidth="1"/>
    <col min="8455" max="8455" width="22.42578125" style="756" customWidth="1"/>
    <col min="8456" max="8456" width="13.140625" style="756" customWidth="1"/>
    <col min="8457" max="8457" width="33.42578125" style="756" customWidth="1"/>
    <col min="8458" max="8460" width="8.85546875" style="756"/>
    <col min="8461" max="8461" width="13.28515625" style="756" bestFit="1" customWidth="1"/>
    <col min="8462" max="8704" width="8.85546875" style="756"/>
    <col min="8705" max="8705" width="14" style="756" customWidth="1"/>
    <col min="8706" max="8706" width="12.42578125" style="756" customWidth="1"/>
    <col min="8707" max="8707" width="61" style="756" customWidth="1"/>
    <col min="8708" max="8708" width="11.7109375" style="756" customWidth="1"/>
    <col min="8709" max="8709" width="15" style="756" customWidth="1"/>
    <col min="8710" max="8710" width="16.42578125" style="756" customWidth="1"/>
    <col min="8711" max="8711" width="22.42578125" style="756" customWidth="1"/>
    <col min="8712" max="8712" width="13.140625" style="756" customWidth="1"/>
    <col min="8713" max="8713" width="33.42578125" style="756" customWidth="1"/>
    <col min="8714" max="8716" width="8.85546875" style="756"/>
    <col min="8717" max="8717" width="13.28515625" style="756" bestFit="1" customWidth="1"/>
    <col min="8718" max="8960" width="8.85546875" style="756"/>
    <col min="8961" max="8961" width="14" style="756" customWidth="1"/>
    <col min="8962" max="8962" width="12.42578125" style="756" customWidth="1"/>
    <col min="8963" max="8963" width="61" style="756" customWidth="1"/>
    <col min="8964" max="8964" width="11.7109375" style="756" customWidth="1"/>
    <col min="8965" max="8965" width="15" style="756" customWidth="1"/>
    <col min="8966" max="8966" width="16.42578125" style="756" customWidth="1"/>
    <col min="8967" max="8967" width="22.42578125" style="756" customWidth="1"/>
    <col min="8968" max="8968" width="13.140625" style="756" customWidth="1"/>
    <col min="8969" max="8969" width="33.42578125" style="756" customWidth="1"/>
    <col min="8970" max="8972" width="8.85546875" style="756"/>
    <col min="8973" max="8973" width="13.28515625" style="756" bestFit="1" customWidth="1"/>
    <col min="8974" max="9216" width="8.85546875" style="756"/>
    <col min="9217" max="9217" width="14" style="756" customWidth="1"/>
    <col min="9218" max="9218" width="12.42578125" style="756" customWidth="1"/>
    <col min="9219" max="9219" width="61" style="756" customWidth="1"/>
    <col min="9220" max="9220" width="11.7109375" style="756" customWidth="1"/>
    <col min="9221" max="9221" width="15" style="756" customWidth="1"/>
    <col min="9222" max="9222" width="16.42578125" style="756" customWidth="1"/>
    <col min="9223" max="9223" width="22.42578125" style="756" customWidth="1"/>
    <col min="9224" max="9224" width="13.140625" style="756" customWidth="1"/>
    <col min="9225" max="9225" width="33.42578125" style="756" customWidth="1"/>
    <col min="9226" max="9228" width="8.85546875" style="756"/>
    <col min="9229" max="9229" width="13.28515625" style="756" bestFit="1" customWidth="1"/>
    <col min="9230" max="9472" width="8.85546875" style="756"/>
    <col min="9473" max="9473" width="14" style="756" customWidth="1"/>
    <col min="9474" max="9474" width="12.42578125" style="756" customWidth="1"/>
    <col min="9475" max="9475" width="61" style="756" customWidth="1"/>
    <col min="9476" max="9476" width="11.7109375" style="756" customWidth="1"/>
    <col min="9477" max="9477" width="15" style="756" customWidth="1"/>
    <col min="9478" max="9478" width="16.42578125" style="756" customWidth="1"/>
    <col min="9479" max="9479" width="22.42578125" style="756" customWidth="1"/>
    <col min="9480" max="9480" width="13.140625" style="756" customWidth="1"/>
    <col min="9481" max="9481" width="33.42578125" style="756" customWidth="1"/>
    <col min="9482" max="9484" width="8.85546875" style="756"/>
    <col min="9485" max="9485" width="13.28515625" style="756" bestFit="1" customWidth="1"/>
    <col min="9486" max="9728" width="8.85546875" style="756"/>
    <col min="9729" max="9729" width="14" style="756" customWidth="1"/>
    <col min="9730" max="9730" width="12.42578125" style="756" customWidth="1"/>
    <col min="9731" max="9731" width="61" style="756" customWidth="1"/>
    <col min="9732" max="9732" width="11.7109375" style="756" customWidth="1"/>
    <col min="9733" max="9733" width="15" style="756" customWidth="1"/>
    <col min="9734" max="9734" width="16.42578125" style="756" customWidth="1"/>
    <col min="9735" max="9735" width="22.42578125" style="756" customWidth="1"/>
    <col min="9736" max="9736" width="13.140625" style="756" customWidth="1"/>
    <col min="9737" max="9737" width="33.42578125" style="756" customWidth="1"/>
    <col min="9738" max="9740" width="8.85546875" style="756"/>
    <col min="9741" max="9741" width="13.28515625" style="756" bestFit="1" customWidth="1"/>
    <col min="9742" max="9984" width="8.85546875" style="756"/>
    <col min="9985" max="9985" width="14" style="756" customWidth="1"/>
    <col min="9986" max="9986" width="12.42578125" style="756" customWidth="1"/>
    <col min="9987" max="9987" width="61" style="756" customWidth="1"/>
    <col min="9988" max="9988" width="11.7109375" style="756" customWidth="1"/>
    <col min="9989" max="9989" width="15" style="756" customWidth="1"/>
    <col min="9990" max="9990" width="16.42578125" style="756" customWidth="1"/>
    <col min="9991" max="9991" width="22.42578125" style="756" customWidth="1"/>
    <col min="9992" max="9992" width="13.140625" style="756" customWidth="1"/>
    <col min="9993" max="9993" width="33.42578125" style="756" customWidth="1"/>
    <col min="9994" max="9996" width="8.85546875" style="756"/>
    <col min="9997" max="9997" width="13.28515625" style="756" bestFit="1" customWidth="1"/>
    <col min="9998" max="10240" width="8.85546875" style="756"/>
    <col min="10241" max="10241" width="14" style="756" customWidth="1"/>
    <col min="10242" max="10242" width="12.42578125" style="756" customWidth="1"/>
    <col min="10243" max="10243" width="61" style="756" customWidth="1"/>
    <col min="10244" max="10244" width="11.7109375" style="756" customWidth="1"/>
    <col min="10245" max="10245" width="15" style="756" customWidth="1"/>
    <col min="10246" max="10246" width="16.42578125" style="756" customWidth="1"/>
    <col min="10247" max="10247" width="22.42578125" style="756" customWidth="1"/>
    <col min="10248" max="10248" width="13.140625" style="756" customWidth="1"/>
    <col min="10249" max="10249" width="33.42578125" style="756" customWidth="1"/>
    <col min="10250" max="10252" width="8.85546875" style="756"/>
    <col min="10253" max="10253" width="13.28515625" style="756" bestFit="1" customWidth="1"/>
    <col min="10254" max="10496" width="8.85546875" style="756"/>
    <col min="10497" max="10497" width="14" style="756" customWidth="1"/>
    <col min="10498" max="10498" width="12.42578125" style="756" customWidth="1"/>
    <col min="10499" max="10499" width="61" style="756" customWidth="1"/>
    <col min="10500" max="10500" width="11.7109375" style="756" customWidth="1"/>
    <col min="10501" max="10501" width="15" style="756" customWidth="1"/>
    <col min="10502" max="10502" width="16.42578125" style="756" customWidth="1"/>
    <col min="10503" max="10503" width="22.42578125" style="756" customWidth="1"/>
    <col min="10504" max="10504" width="13.140625" style="756" customWidth="1"/>
    <col min="10505" max="10505" width="33.42578125" style="756" customWidth="1"/>
    <col min="10506" max="10508" width="8.85546875" style="756"/>
    <col min="10509" max="10509" width="13.28515625" style="756" bestFit="1" customWidth="1"/>
    <col min="10510" max="10752" width="8.85546875" style="756"/>
    <col min="10753" max="10753" width="14" style="756" customWidth="1"/>
    <col min="10754" max="10754" width="12.42578125" style="756" customWidth="1"/>
    <col min="10755" max="10755" width="61" style="756" customWidth="1"/>
    <col min="10756" max="10756" width="11.7109375" style="756" customWidth="1"/>
    <col min="10757" max="10757" width="15" style="756" customWidth="1"/>
    <col min="10758" max="10758" width="16.42578125" style="756" customWidth="1"/>
    <col min="10759" max="10759" width="22.42578125" style="756" customWidth="1"/>
    <col min="10760" max="10760" width="13.140625" style="756" customWidth="1"/>
    <col min="10761" max="10761" width="33.42578125" style="756" customWidth="1"/>
    <col min="10762" max="10764" width="8.85546875" style="756"/>
    <col min="10765" max="10765" width="13.28515625" style="756" bestFit="1" customWidth="1"/>
    <col min="10766" max="11008" width="8.85546875" style="756"/>
    <col min="11009" max="11009" width="14" style="756" customWidth="1"/>
    <col min="11010" max="11010" width="12.42578125" style="756" customWidth="1"/>
    <col min="11011" max="11011" width="61" style="756" customWidth="1"/>
    <col min="11012" max="11012" width="11.7109375" style="756" customWidth="1"/>
    <col min="11013" max="11013" width="15" style="756" customWidth="1"/>
    <col min="11014" max="11014" width="16.42578125" style="756" customWidth="1"/>
    <col min="11015" max="11015" width="22.42578125" style="756" customWidth="1"/>
    <col min="11016" max="11016" width="13.140625" style="756" customWidth="1"/>
    <col min="11017" max="11017" width="33.42578125" style="756" customWidth="1"/>
    <col min="11018" max="11020" width="8.85546875" style="756"/>
    <col min="11021" max="11021" width="13.28515625" style="756" bestFit="1" customWidth="1"/>
    <col min="11022" max="11264" width="8.85546875" style="756"/>
    <col min="11265" max="11265" width="14" style="756" customWidth="1"/>
    <col min="11266" max="11266" width="12.42578125" style="756" customWidth="1"/>
    <col min="11267" max="11267" width="61" style="756" customWidth="1"/>
    <col min="11268" max="11268" width="11.7109375" style="756" customWidth="1"/>
    <col min="11269" max="11269" width="15" style="756" customWidth="1"/>
    <col min="11270" max="11270" width="16.42578125" style="756" customWidth="1"/>
    <col min="11271" max="11271" width="22.42578125" style="756" customWidth="1"/>
    <col min="11272" max="11272" width="13.140625" style="756" customWidth="1"/>
    <col min="11273" max="11273" width="33.42578125" style="756" customWidth="1"/>
    <col min="11274" max="11276" width="8.85546875" style="756"/>
    <col min="11277" max="11277" width="13.28515625" style="756" bestFit="1" customWidth="1"/>
    <col min="11278" max="11520" width="8.85546875" style="756"/>
    <col min="11521" max="11521" width="14" style="756" customWidth="1"/>
    <col min="11522" max="11522" width="12.42578125" style="756" customWidth="1"/>
    <col min="11523" max="11523" width="61" style="756" customWidth="1"/>
    <col min="11524" max="11524" width="11.7109375" style="756" customWidth="1"/>
    <col min="11525" max="11525" width="15" style="756" customWidth="1"/>
    <col min="11526" max="11526" width="16.42578125" style="756" customWidth="1"/>
    <col min="11527" max="11527" width="22.42578125" style="756" customWidth="1"/>
    <col min="11528" max="11528" width="13.140625" style="756" customWidth="1"/>
    <col min="11529" max="11529" width="33.42578125" style="756" customWidth="1"/>
    <col min="11530" max="11532" width="8.85546875" style="756"/>
    <col min="11533" max="11533" width="13.28515625" style="756" bestFit="1" customWidth="1"/>
    <col min="11534" max="11776" width="8.85546875" style="756"/>
    <col min="11777" max="11777" width="14" style="756" customWidth="1"/>
    <col min="11778" max="11778" width="12.42578125" style="756" customWidth="1"/>
    <col min="11779" max="11779" width="61" style="756" customWidth="1"/>
    <col min="11780" max="11780" width="11.7109375" style="756" customWidth="1"/>
    <col min="11781" max="11781" width="15" style="756" customWidth="1"/>
    <col min="11782" max="11782" width="16.42578125" style="756" customWidth="1"/>
    <col min="11783" max="11783" width="22.42578125" style="756" customWidth="1"/>
    <col min="11784" max="11784" width="13.140625" style="756" customWidth="1"/>
    <col min="11785" max="11785" width="33.42578125" style="756" customWidth="1"/>
    <col min="11786" max="11788" width="8.85546875" style="756"/>
    <col min="11789" max="11789" width="13.28515625" style="756" bestFit="1" customWidth="1"/>
    <col min="11790" max="12032" width="8.85546875" style="756"/>
    <col min="12033" max="12033" width="14" style="756" customWidth="1"/>
    <col min="12034" max="12034" width="12.42578125" style="756" customWidth="1"/>
    <col min="12035" max="12035" width="61" style="756" customWidth="1"/>
    <col min="12036" max="12036" width="11.7109375" style="756" customWidth="1"/>
    <col min="12037" max="12037" width="15" style="756" customWidth="1"/>
    <col min="12038" max="12038" width="16.42578125" style="756" customWidth="1"/>
    <col min="12039" max="12039" width="22.42578125" style="756" customWidth="1"/>
    <col min="12040" max="12040" width="13.140625" style="756" customWidth="1"/>
    <col min="12041" max="12041" width="33.42578125" style="756" customWidth="1"/>
    <col min="12042" max="12044" width="8.85546875" style="756"/>
    <col min="12045" max="12045" width="13.28515625" style="756" bestFit="1" customWidth="1"/>
    <col min="12046" max="12288" width="8.85546875" style="756"/>
    <col min="12289" max="12289" width="14" style="756" customWidth="1"/>
    <col min="12290" max="12290" width="12.42578125" style="756" customWidth="1"/>
    <col min="12291" max="12291" width="61" style="756" customWidth="1"/>
    <col min="12292" max="12292" width="11.7109375" style="756" customWidth="1"/>
    <col min="12293" max="12293" width="15" style="756" customWidth="1"/>
    <col min="12294" max="12294" width="16.42578125" style="756" customWidth="1"/>
    <col min="12295" max="12295" width="22.42578125" style="756" customWidth="1"/>
    <col min="12296" max="12296" width="13.140625" style="756" customWidth="1"/>
    <col min="12297" max="12297" width="33.42578125" style="756" customWidth="1"/>
    <col min="12298" max="12300" width="8.85546875" style="756"/>
    <col min="12301" max="12301" width="13.28515625" style="756" bestFit="1" customWidth="1"/>
    <col min="12302" max="12544" width="8.85546875" style="756"/>
    <col min="12545" max="12545" width="14" style="756" customWidth="1"/>
    <col min="12546" max="12546" width="12.42578125" style="756" customWidth="1"/>
    <col min="12547" max="12547" width="61" style="756" customWidth="1"/>
    <col min="12548" max="12548" width="11.7109375" style="756" customWidth="1"/>
    <col min="12549" max="12549" width="15" style="756" customWidth="1"/>
    <col min="12550" max="12550" width="16.42578125" style="756" customWidth="1"/>
    <col min="12551" max="12551" width="22.42578125" style="756" customWidth="1"/>
    <col min="12552" max="12552" width="13.140625" style="756" customWidth="1"/>
    <col min="12553" max="12553" width="33.42578125" style="756" customWidth="1"/>
    <col min="12554" max="12556" width="8.85546875" style="756"/>
    <col min="12557" max="12557" width="13.28515625" style="756" bestFit="1" customWidth="1"/>
    <col min="12558" max="12800" width="8.85546875" style="756"/>
    <col min="12801" max="12801" width="14" style="756" customWidth="1"/>
    <col min="12802" max="12802" width="12.42578125" style="756" customWidth="1"/>
    <col min="12803" max="12803" width="61" style="756" customWidth="1"/>
    <col min="12804" max="12804" width="11.7109375" style="756" customWidth="1"/>
    <col min="12805" max="12805" width="15" style="756" customWidth="1"/>
    <col min="12806" max="12806" width="16.42578125" style="756" customWidth="1"/>
    <col min="12807" max="12807" width="22.42578125" style="756" customWidth="1"/>
    <col min="12808" max="12808" width="13.140625" style="756" customWidth="1"/>
    <col min="12809" max="12809" width="33.42578125" style="756" customWidth="1"/>
    <col min="12810" max="12812" width="8.85546875" style="756"/>
    <col min="12813" max="12813" width="13.28515625" style="756" bestFit="1" customWidth="1"/>
    <col min="12814" max="13056" width="8.85546875" style="756"/>
    <col min="13057" max="13057" width="14" style="756" customWidth="1"/>
    <col min="13058" max="13058" width="12.42578125" style="756" customWidth="1"/>
    <col min="13059" max="13059" width="61" style="756" customWidth="1"/>
    <col min="13060" max="13060" width="11.7109375" style="756" customWidth="1"/>
    <col min="13061" max="13061" width="15" style="756" customWidth="1"/>
    <col min="13062" max="13062" width="16.42578125" style="756" customWidth="1"/>
    <col min="13063" max="13063" width="22.42578125" style="756" customWidth="1"/>
    <col min="13064" max="13064" width="13.140625" style="756" customWidth="1"/>
    <col min="13065" max="13065" width="33.42578125" style="756" customWidth="1"/>
    <col min="13066" max="13068" width="8.85546875" style="756"/>
    <col min="13069" max="13069" width="13.28515625" style="756" bestFit="1" customWidth="1"/>
    <col min="13070" max="13312" width="8.85546875" style="756"/>
    <col min="13313" max="13313" width="14" style="756" customWidth="1"/>
    <col min="13314" max="13314" width="12.42578125" style="756" customWidth="1"/>
    <col min="13315" max="13315" width="61" style="756" customWidth="1"/>
    <col min="13316" max="13316" width="11.7109375" style="756" customWidth="1"/>
    <col min="13317" max="13317" width="15" style="756" customWidth="1"/>
    <col min="13318" max="13318" width="16.42578125" style="756" customWidth="1"/>
    <col min="13319" max="13319" width="22.42578125" style="756" customWidth="1"/>
    <col min="13320" max="13320" width="13.140625" style="756" customWidth="1"/>
    <col min="13321" max="13321" width="33.42578125" style="756" customWidth="1"/>
    <col min="13322" max="13324" width="8.85546875" style="756"/>
    <col min="13325" max="13325" width="13.28515625" style="756" bestFit="1" customWidth="1"/>
    <col min="13326" max="13568" width="8.85546875" style="756"/>
    <col min="13569" max="13569" width="14" style="756" customWidth="1"/>
    <col min="13570" max="13570" width="12.42578125" style="756" customWidth="1"/>
    <col min="13571" max="13571" width="61" style="756" customWidth="1"/>
    <col min="13572" max="13572" width="11.7109375" style="756" customWidth="1"/>
    <col min="13573" max="13573" width="15" style="756" customWidth="1"/>
    <col min="13574" max="13574" width="16.42578125" style="756" customWidth="1"/>
    <col min="13575" max="13575" width="22.42578125" style="756" customWidth="1"/>
    <col min="13576" max="13576" width="13.140625" style="756" customWidth="1"/>
    <col min="13577" max="13577" width="33.42578125" style="756" customWidth="1"/>
    <col min="13578" max="13580" width="8.85546875" style="756"/>
    <col min="13581" max="13581" width="13.28515625" style="756" bestFit="1" customWidth="1"/>
    <col min="13582" max="13824" width="8.85546875" style="756"/>
    <col min="13825" max="13825" width="14" style="756" customWidth="1"/>
    <col min="13826" max="13826" width="12.42578125" style="756" customWidth="1"/>
    <col min="13827" max="13827" width="61" style="756" customWidth="1"/>
    <col min="13828" max="13828" width="11.7109375" style="756" customWidth="1"/>
    <col min="13829" max="13829" width="15" style="756" customWidth="1"/>
    <col min="13830" max="13830" width="16.42578125" style="756" customWidth="1"/>
    <col min="13831" max="13831" width="22.42578125" style="756" customWidth="1"/>
    <col min="13832" max="13832" width="13.140625" style="756" customWidth="1"/>
    <col min="13833" max="13833" width="33.42578125" style="756" customWidth="1"/>
    <col min="13834" max="13836" width="8.85546875" style="756"/>
    <col min="13837" max="13837" width="13.28515625" style="756" bestFit="1" customWidth="1"/>
    <col min="13838" max="14080" width="8.85546875" style="756"/>
    <col min="14081" max="14081" width="14" style="756" customWidth="1"/>
    <col min="14082" max="14082" width="12.42578125" style="756" customWidth="1"/>
    <col min="14083" max="14083" width="61" style="756" customWidth="1"/>
    <col min="14084" max="14084" width="11.7109375" style="756" customWidth="1"/>
    <col min="14085" max="14085" width="15" style="756" customWidth="1"/>
    <col min="14086" max="14086" width="16.42578125" style="756" customWidth="1"/>
    <col min="14087" max="14087" width="22.42578125" style="756" customWidth="1"/>
    <col min="14088" max="14088" width="13.140625" style="756" customWidth="1"/>
    <col min="14089" max="14089" width="33.42578125" style="756" customWidth="1"/>
    <col min="14090" max="14092" width="8.85546875" style="756"/>
    <col min="14093" max="14093" width="13.28515625" style="756" bestFit="1" customWidth="1"/>
    <col min="14094" max="14336" width="8.85546875" style="756"/>
    <col min="14337" max="14337" width="14" style="756" customWidth="1"/>
    <col min="14338" max="14338" width="12.42578125" style="756" customWidth="1"/>
    <col min="14339" max="14339" width="61" style="756" customWidth="1"/>
    <col min="14340" max="14340" width="11.7109375" style="756" customWidth="1"/>
    <col min="14341" max="14341" width="15" style="756" customWidth="1"/>
    <col min="14342" max="14342" width="16.42578125" style="756" customWidth="1"/>
    <col min="14343" max="14343" width="22.42578125" style="756" customWidth="1"/>
    <col min="14344" max="14344" width="13.140625" style="756" customWidth="1"/>
    <col min="14345" max="14345" width="33.42578125" style="756" customWidth="1"/>
    <col min="14346" max="14348" width="8.85546875" style="756"/>
    <col min="14349" max="14349" width="13.28515625" style="756" bestFit="1" customWidth="1"/>
    <col min="14350" max="14592" width="8.85546875" style="756"/>
    <col min="14593" max="14593" width="14" style="756" customWidth="1"/>
    <col min="14594" max="14594" width="12.42578125" style="756" customWidth="1"/>
    <col min="14595" max="14595" width="61" style="756" customWidth="1"/>
    <col min="14596" max="14596" width="11.7109375" style="756" customWidth="1"/>
    <col min="14597" max="14597" width="15" style="756" customWidth="1"/>
    <col min="14598" max="14598" width="16.42578125" style="756" customWidth="1"/>
    <col min="14599" max="14599" width="22.42578125" style="756" customWidth="1"/>
    <col min="14600" max="14600" width="13.140625" style="756" customWidth="1"/>
    <col min="14601" max="14601" width="33.42578125" style="756" customWidth="1"/>
    <col min="14602" max="14604" width="8.85546875" style="756"/>
    <col min="14605" max="14605" width="13.28515625" style="756" bestFit="1" customWidth="1"/>
    <col min="14606" max="14848" width="8.85546875" style="756"/>
    <col min="14849" max="14849" width="14" style="756" customWidth="1"/>
    <col min="14850" max="14850" width="12.42578125" style="756" customWidth="1"/>
    <col min="14851" max="14851" width="61" style="756" customWidth="1"/>
    <col min="14852" max="14852" width="11.7109375" style="756" customWidth="1"/>
    <col min="14853" max="14853" width="15" style="756" customWidth="1"/>
    <col min="14854" max="14854" width="16.42578125" style="756" customWidth="1"/>
    <col min="14855" max="14855" width="22.42578125" style="756" customWidth="1"/>
    <col min="14856" max="14856" width="13.140625" style="756" customWidth="1"/>
    <col min="14857" max="14857" width="33.42578125" style="756" customWidth="1"/>
    <col min="14858" max="14860" width="8.85546875" style="756"/>
    <col min="14861" max="14861" width="13.28515625" style="756" bestFit="1" customWidth="1"/>
    <col min="14862" max="15104" width="8.85546875" style="756"/>
    <col min="15105" max="15105" width="14" style="756" customWidth="1"/>
    <col min="15106" max="15106" width="12.42578125" style="756" customWidth="1"/>
    <col min="15107" max="15107" width="61" style="756" customWidth="1"/>
    <col min="15108" max="15108" width="11.7109375" style="756" customWidth="1"/>
    <col min="15109" max="15109" width="15" style="756" customWidth="1"/>
    <col min="15110" max="15110" width="16.42578125" style="756" customWidth="1"/>
    <col min="15111" max="15111" width="22.42578125" style="756" customWidth="1"/>
    <col min="15112" max="15112" width="13.140625" style="756" customWidth="1"/>
    <col min="15113" max="15113" width="33.42578125" style="756" customWidth="1"/>
    <col min="15114" max="15116" width="8.85546875" style="756"/>
    <col min="15117" max="15117" width="13.28515625" style="756" bestFit="1" customWidth="1"/>
    <col min="15118" max="15360" width="8.85546875" style="756"/>
    <col min="15361" max="15361" width="14" style="756" customWidth="1"/>
    <col min="15362" max="15362" width="12.42578125" style="756" customWidth="1"/>
    <col min="15363" max="15363" width="61" style="756" customWidth="1"/>
    <col min="15364" max="15364" width="11.7109375" style="756" customWidth="1"/>
    <col min="15365" max="15365" width="15" style="756" customWidth="1"/>
    <col min="15366" max="15366" width="16.42578125" style="756" customWidth="1"/>
    <col min="15367" max="15367" width="22.42578125" style="756" customWidth="1"/>
    <col min="15368" max="15368" width="13.140625" style="756" customWidth="1"/>
    <col min="15369" max="15369" width="33.42578125" style="756" customWidth="1"/>
    <col min="15370" max="15372" width="8.85546875" style="756"/>
    <col min="15373" max="15373" width="13.28515625" style="756" bestFit="1" customWidth="1"/>
    <col min="15374" max="15616" width="8.85546875" style="756"/>
    <col min="15617" max="15617" width="14" style="756" customWidth="1"/>
    <col min="15618" max="15618" width="12.42578125" style="756" customWidth="1"/>
    <col min="15619" max="15619" width="61" style="756" customWidth="1"/>
    <col min="15620" max="15620" width="11.7109375" style="756" customWidth="1"/>
    <col min="15621" max="15621" width="15" style="756" customWidth="1"/>
    <col min="15622" max="15622" width="16.42578125" style="756" customWidth="1"/>
    <col min="15623" max="15623" width="22.42578125" style="756" customWidth="1"/>
    <col min="15624" max="15624" width="13.140625" style="756" customWidth="1"/>
    <col min="15625" max="15625" width="33.42578125" style="756" customWidth="1"/>
    <col min="15626" max="15628" width="8.85546875" style="756"/>
    <col min="15629" max="15629" width="13.28515625" style="756" bestFit="1" customWidth="1"/>
    <col min="15630" max="15872" width="8.85546875" style="756"/>
    <col min="15873" max="15873" width="14" style="756" customWidth="1"/>
    <col min="15874" max="15874" width="12.42578125" style="756" customWidth="1"/>
    <col min="15875" max="15875" width="61" style="756" customWidth="1"/>
    <col min="15876" max="15876" width="11.7109375" style="756" customWidth="1"/>
    <col min="15877" max="15877" width="15" style="756" customWidth="1"/>
    <col min="15878" max="15878" width="16.42578125" style="756" customWidth="1"/>
    <col min="15879" max="15879" width="22.42578125" style="756" customWidth="1"/>
    <col min="15880" max="15880" width="13.140625" style="756" customWidth="1"/>
    <col min="15881" max="15881" width="33.42578125" style="756" customWidth="1"/>
    <col min="15882" max="15884" width="8.85546875" style="756"/>
    <col min="15885" max="15885" width="13.28515625" style="756" bestFit="1" customWidth="1"/>
    <col min="15886" max="16128" width="8.85546875" style="756"/>
    <col min="16129" max="16129" width="14" style="756" customWidth="1"/>
    <col min="16130" max="16130" width="12.42578125" style="756" customWidth="1"/>
    <col min="16131" max="16131" width="61" style="756" customWidth="1"/>
    <col min="16132" max="16132" width="11.7109375" style="756" customWidth="1"/>
    <col min="16133" max="16133" width="15" style="756" customWidth="1"/>
    <col min="16134" max="16134" width="16.42578125" style="756" customWidth="1"/>
    <col min="16135" max="16135" width="22.42578125" style="756" customWidth="1"/>
    <col min="16136" max="16136" width="13.140625" style="756" customWidth="1"/>
    <col min="16137" max="16137" width="33.42578125" style="756" customWidth="1"/>
    <col min="16138" max="16140" width="8.85546875" style="756"/>
    <col min="16141" max="16141" width="13.28515625" style="756" bestFit="1" customWidth="1"/>
    <col min="16142" max="16384" width="8.85546875" style="756"/>
  </cols>
  <sheetData>
    <row r="1" spans="1:11" ht="36" customHeight="1" thickBot="1" x14ac:dyDescent="0.25">
      <c r="A1" s="753"/>
      <c r="B1" s="754"/>
      <c r="C1" s="754"/>
      <c r="D1" s="754"/>
      <c r="E1" s="754"/>
      <c r="F1" s="754"/>
      <c r="G1" s="754"/>
      <c r="H1" s="755"/>
    </row>
    <row r="2" spans="1:11" ht="20.25" customHeight="1" thickBot="1" x14ac:dyDescent="0.25">
      <c r="A2" s="753"/>
      <c r="B2" s="757"/>
      <c r="C2" s="757"/>
      <c r="D2" s="757"/>
      <c r="E2" s="757"/>
      <c r="F2" s="757"/>
      <c r="G2" s="757"/>
      <c r="H2" s="758"/>
    </row>
    <row r="3" spans="1:11" ht="13.5" thickBot="1" x14ac:dyDescent="0.25">
      <c r="A3" s="753"/>
      <c r="B3" s="169"/>
      <c r="C3" s="169"/>
      <c r="D3" s="169"/>
      <c r="E3" s="169"/>
      <c r="F3" s="169"/>
      <c r="G3" s="759"/>
      <c r="H3" s="760"/>
    </row>
    <row r="4" spans="1:11" ht="31.5" customHeight="1" thickBot="1" x14ac:dyDescent="0.25">
      <c r="A4" s="753"/>
      <c r="B4" s="761"/>
      <c r="C4" s="761"/>
      <c r="D4" s="761"/>
      <c r="E4" s="761"/>
      <c r="F4" s="761"/>
      <c r="G4" s="761"/>
      <c r="H4" s="762"/>
    </row>
    <row r="5" spans="1:11" ht="13.5" thickBot="1" x14ac:dyDescent="0.25">
      <c r="A5" s="753"/>
      <c r="B5" s="763"/>
      <c r="C5" s="764"/>
      <c r="D5" s="764"/>
      <c r="E5" s="765"/>
      <c r="F5" s="765"/>
      <c r="G5" s="759"/>
      <c r="H5" s="760"/>
    </row>
    <row r="6" spans="1:11" ht="33" customHeight="1" x14ac:dyDescent="0.25">
      <c r="A6" s="792" t="s">
        <v>0</v>
      </c>
      <c r="B6" s="793"/>
      <c r="C6" s="794" t="str">
        <f>Orçamento!B6</f>
        <v>ESCOLA DE TEMPO INTEGRAL VALE DO SOL</v>
      </c>
      <c r="D6" s="794"/>
      <c r="E6" s="794"/>
      <c r="F6" s="795"/>
      <c r="G6" s="796"/>
      <c r="H6" s="766"/>
    </row>
    <row r="7" spans="1:11" ht="5.25" customHeight="1" x14ac:dyDescent="0.25">
      <c r="A7" s="797"/>
      <c r="B7" s="798"/>
      <c r="C7" s="798"/>
      <c r="D7" s="798"/>
      <c r="E7" s="799"/>
      <c r="F7" s="799"/>
      <c r="G7" s="800"/>
      <c r="H7" s="766"/>
    </row>
    <row r="8" spans="1:11" ht="30.75" customHeight="1" x14ac:dyDescent="0.25">
      <c r="A8" s="801" t="s">
        <v>1</v>
      </c>
      <c r="B8" s="801"/>
      <c r="C8" s="802" t="str">
        <f>Orçamento!C8</f>
        <v>CONSTRUÇÃO DE ESCOLA DE TEMPO INTEGRAL</v>
      </c>
      <c r="D8" s="802"/>
      <c r="E8" s="803"/>
      <c r="F8" s="804"/>
      <c r="G8" s="805"/>
      <c r="H8" s="767"/>
    </row>
    <row r="9" spans="1:11" ht="5.25" customHeight="1" x14ac:dyDescent="0.25">
      <c r="A9" s="797"/>
      <c r="B9" s="798"/>
      <c r="C9" s="798"/>
      <c r="D9" s="798"/>
      <c r="E9" s="799"/>
      <c r="F9" s="806"/>
      <c r="G9" s="807"/>
      <c r="H9" s="768"/>
    </row>
    <row r="10" spans="1:11" ht="33" customHeight="1" x14ac:dyDescent="0.25">
      <c r="A10" s="801" t="s">
        <v>139</v>
      </c>
      <c r="B10" s="801"/>
      <c r="C10" s="802" t="str">
        <f>Orçamento!B10</f>
        <v>ROD. ENG. RENE BENEDITO DA SILVA</v>
      </c>
      <c r="D10" s="802"/>
      <c r="E10" s="806"/>
      <c r="F10" s="808" t="str">
        <f>Orçamento!F10</f>
        <v>Investimento:</v>
      </c>
      <c r="G10" s="809">
        <f>Orçamento!I10</f>
        <v>0</v>
      </c>
      <c r="H10" s="769"/>
    </row>
    <row r="11" spans="1:11" ht="5.25" customHeight="1" x14ac:dyDescent="0.25">
      <c r="A11" s="797"/>
      <c r="B11" s="798"/>
      <c r="C11" s="798"/>
      <c r="D11" s="798"/>
      <c r="E11" s="799"/>
      <c r="F11" s="806"/>
      <c r="G11" s="807"/>
      <c r="H11" s="768"/>
    </row>
    <row r="12" spans="1:11" ht="43.5" customHeight="1" thickBot="1" x14ac:dyDescent="0.3">
      <c r="A12" s="810" t="s">
        <v>140</v>
      </c>
      <c r="B12" s="811"/>
      <c r="C12" s="812" t="str">
        <f>Orçamento!B12</f>
        <v>CDHU-198; SINAPI - JUL/25; SIURB JAN/2025; ORSE 01/2025</v>
      </c>
      <c r="D12" s="812"/>
      <c r="E12" s="811"/>
      <c r="F12" s="804"/>
      <c r="G12" s="813"/>
      <c r="H12" s="770"/>
    </row>
    <row r="13" spans="1:11" ht="16.5" customHeight="1" x14ac:dyDescent="0.2">
      <c r="A13" s="798"/>
      <c r="B13" s="793"/>
      <c r="C13" s="793"/>
      <c r="D13" s="793"/>
      <c r="E13" s="793"/>
      <c r="F13" s="793"/>
      <c r="G13" s="814"/>
      <c r="H13" s="771"/>
    </row>
    <row r="14" spans="1:11" ht="27.75" customHeight="1" x14ac:dyDescent="0.2">
      <c r="A14" s="815" t="s">
        <v>141</v>
      </c>
      <c r="B14" s="816"/>
      <c r="C14" s="816"/>
      <c r="D14" s="816"/>
      <c r="E14" s="816"/>
      <c r="F14" s="816"/>
      <c r="G14" s="817"/>
      <c r="I14" s="772"/>
    </row>
    <row r="15" spans="1:11" ht="28.5" customHeight="1" x14ac:dyDescent="0.25">
      <c r="A15" s="818" t="s">
        <v>213</v>
      </c>
      <c r="B15" s="818" t="s">
        <v>214</v>
      </c>
      <c r="C15" s="819" t="s">
        <v>215</v>
      </c>
      <c r="D15" s="820" t="s">
        <v>14</v>
      </c>
      <c r="E15" s="821"/>
      <c r="F15" s="822"/>
      <c r="G15" s="823">
        <f>G31</f>
        <v>0</v>
      </c>
      <c r="H15" s="791"/>
      <c r="I15" s="772"/>
    </row>
    <row r="16" spans="1:11" ht="16.5" customHeight="1" x14ac:dyDescent="0.2">
      <c r="A16" s="824"/>
      <c r="B16" s="825"/>
      <c r="C16" s="825"/>
      <c r="D16" s="825"/>
      <c r="E16" s="825"/>
      <c r="F16" s="825"/>
      <c r="G16" s="826"/>
      <c r="I16" s="775"/>
      <c r="J16" s="775"/>
      <c r="K16" s="775"/>
    </row>
    <row r="17" spans="1:11" ht="16.5" customHeight="1" x14ac:dyDescent="0.2">
      <c r="A17" s="827" t="s">
        <v>142</v>
      </c>
      <c r="B17" s="828"/>
      <c r="C17" s="825" t="s">
        <v>95</v>
      </c>
      <c r="D17" s="825" t="s">
        <v>143</v>
      </c>
      <c r="E17" s="825" t="s">
        <v>144</v>
      </c>
      <c r="F17" s="825" t="s">
        <v>145</v>
      </c>
      <c r="G17" s="826" t="s">
        <v>146</v>
      </c>
      <c r="I17" s="775"/>
      <c r="J17" s="775"/>
      <c r="K17" s="775"/>
    </row>
    <row r="18" spans="1:11" ht="16.5" customHeight="1" x14ac:dyDescent="0.2">
      <c r="A18" s="829" t="s">
        <v>902</v>
      </c>
      <c r="B18" s="829" t="s">
        <v>903</v>
      </c>
      <c r="C18" s="830" t="s">
        <v>904</v>
      </c>
      <c r="D18" s="831" t="s">
        <v>905</v>
      </c>
      <c r="E18" s="832">
        <v>2.0266666666666665E-2</v>
      </c>
      <c r="F18" s="752"/>
      <c r="G18" s="833">
        <f t="shared" ref="G18:G30" si="0">TRUNC(E18*F18,2)</f>
        <v>0</v>
      </c>
      <c r="I18" s="775"/>
      <c r="J18" s="775"/>
      <c r="K18" s="775"/>
    </row>
    <row r="19" spans="1:11" ht="16.5" customHeight="1" x14ac:dyDescent="0.2">
      <c r="A19" s="829" t="s">
        <v>902</v>
      </c>
      <c r="B19" s="829" t="s">
        <v>906</v>
      </c>
      <c r="C19" s="830" t="s">
        <v>907</v>
      </c>
      <c r="D19" s="831" t="s">
        <v>908</v>
      </c>
      <c r="E19" s="832">
        <v>1.0100120748641579</v>
      </c>
      <c r="F19" s="752"/>
      <c r="G19" s="833">
        <f t="shared" si="0"/>
        <v>0</v>
      </c>
      <c r="I19" s="775"/>
      <c r="J19" s="775"/>
      <c r="K19" s="775"/>
    </row>
    <row r="20" spans="1:11" ht="16.5" customHeight="1" x14ac:dyDescent="0.2">
      <c r="A20" s="829" t="s">
        <v>902</v>
      </c>
      <c r="B20" s="829" t="s">
        <v>909</v>
      </c>
      <c r="C20" s="830" t="s">
        <v>910</v>
      </c>
      <c r="D20" s="831" t="s">
        <v>908</v>
      </c>
      <c r="E20" s="832">
        <v>1.0100042157148879</v>
      </c>
      <c r="F20" s="752"/>
      <c r="G20" s="833">
        <f t="shared" si="0"/>
        <v>0</v>
      </c>
      <c r="I20" s="775"/>
      <c r="J20" s="775"/>
      <c r="K20" s="775"/>
    </row>
    <row r="21" spans="1:11" ht="16.5" customHeight="1" x14ac:dyDescent="0.2">
      <c r="A21" s="829" t="s">
        <v>902</v>
      </c>
      <c r="B21" s="829" t="s">
        <v>911</v>
      </c>
      <c r="C21" s="830" t="s">
        <v>912</v>
      </c>
      <c r="D21" s="831" t="s">
        <v>913</v>
      </c>
      <c r="E21" s="832">
        <v>1.009968847352025</v>
      </c>
      <c r="F21" s="752"/>
      <c r="G21" s="833">
        <f t="shared" si="0"/>
        <v>0</v>
      </c>
      <c r="I21" s="775"/>
      <c r="J21" s="775"/>
      <c r="K21" s="775"/>
    </row>
    <row r="22" spans="1:11" ht="16.5" customHeight="1" x14ac:dyDescent="0.2">
      <c r="A22" s="829" t="s">
        <v>902</v>
      </c>
      <c r="B22" s="829" t="s">
        <v>914</v>
      </c>
      <c r="C22" s="830" t="s">
        <v>915</v>
      </c>
      <c r="D22" s="831" t="s">
        <v>916</v>
      </c>
      <c r="E22" s="832">
        <v>8.0800970873786397</v>
      </c>
      <c r="F22" s="752"/>
      <c r="G22" s="833">
        <f t="shared" si="0"/>
        <v>0</v>
      </c>
      <c r="I22" s="775"/>
      <c r="J22" s="775"/>
      <c r="K22" s="775"/>
    </row>
    <row r="23" spans="1:11" ht="16.5" customHeight="1" x14ac:dyDescent="0.2">
      <c r="A23" s="829" t="s">
        <v>902</v>
      </c>
      <c r="B23" s="829" t="s">
        <v>917</v>
      </c>
      <c r="C23" s="830" t="s">
        <v>918</v>
      </c>
      <c r="D23" s="831" t="s">
        <v>916</v>
      </c>
      <c r="E23" s="832">
        <v>30.300124533001245</v>
      </c>
      <c r="F23" s="752"/>
      <c r="G23" s="833">
        <f t="shared" si="0"/>
        <v>0</v>
      </c>
      <c r="I23" s="775"/>
      <c r="J23" s="775"/>
      <c r="K23" s="775"/>
    </row>
    <row r="24" spans="1:11" ht="16.5" customHeight="1" x14ac:dyDescent="0.2">
      <c r="A24" s="829" t="s">
        <v>902</v>
      </c>
      <c r="B24" s="829" t="s">
        <v>919</v>
      </c>
      <c r="C24" s="830" t="s">
        <v>920</v>
      </c>
      <c r="D24" s="831" t="s">
        <v>916</v>
      </c>
      <c r="E24" s="832">
        <v>5.0498301245753119</v>
      </c>
      <c r="F24" s="752"/>
      <c r="G24" s="833">
        <f t="shared" si="0"/>
        <v>0</v>
      </c>
      <c r="I24" s="775"/>
      <c r="J24" s="775"/>
      <c r="K24" s="775"/>
    </row>
    <row r="25" spans="1:11" ht="16.5" customHeight="1" x14ac:dyDescent="0.2">
      <c r="A25" s="829" t="s">
        <v>902</v>
      </c>
      <c r="B25" s="829" t="s">
        <v>919</v>
      </c>
      <c r="C25" s="830" t="s">
        <v>920</v>
      </c>
      <c r="D25" s="831" t="s">
        <v>916</v>
      </c>
      <c r="E25" s="832">
        <v>5.0498301245753119</v>
      </c>
      <c r="F25" s="752"/>
      <c r="G25" s="833">
        <f t="shared" si="0"/>
        <v>0</v>
      </c>
      <c r="I25" s="775"/>
      <c r="J25" s="775"/>
      <c r="K25" s="775"/>
    </row>
    <row r="26" spans="1:11" ht="16.5" customHeight="1" x14ac:dyDescent="0.2">
      <c r="A26" s="829" t="s">
        <v>117</v>
      </c>
      <c r="B26" s="829" t="s">
        <v>921</v>
      </c>
      <c r="C26" s="830" t="s">
        <v>922</v>
      </c>
      <c r="D26" s="831" t="s">
        <v>96</v>
      </c>
      <c r="E26" s="832">
        <v>4.0399731273093717</v>
      </c>
      <c r="F26" s="752"/>
      <c r="G26" s="833">
        <f t="shared" si="0"/>
        <v>0</v>
      </c>
      <c r="I26" s="775"/>
      <c r="J26" s="775"/>
      <c r="K26" s="775"/>
    </row>
    <row r="27" spans="1:11" ht="52.5" customHeight="1" x14ac:dyDescent="0.2">
      <c r="A27" s="829" t="s">
        <v>117</v>
      </c>
      <c r="B27" s="829" t="s">
        <v>923</v>
      </c>
      <c r="C27" s="830" t="s">
        <v>924</v>
      </c>
      <c r="D27" s="831" t="s">
        <v>96</v>
      </c>
      <c r="E27" s="832">
        <v>8.0801344914541886</v>
      </c>
      <c r="F27" s="752"/>
      <c r="G27" s="833">
        <f t="shared" si="0"/>
        <v>0</v>
      </c>
      <c r="I27" s="775"/>
      <c r="J27" s="775"/>
      <c r="K27" s="775"/>
    </row>
    <row r="28" spans="1:11" ht="52.5" customHeight="1" x14ac:dyDescent="0.2">
      <c r="A28" s="829" t="s">
        <v>117</v>
      </c>
      <c r="B28" s="829" t="s">
        <v>925</v>
      </c>
      <c r="C28" s="830" t="s">
        <v>926</v>
      </c>
      <c r="D28" s="831" t="s">
        <v>96</v>
      </c>
      <c r="E28" s="832">
        <v>8.0801350936444578</v>
      </c>
      <c r="F28" s="752"/>
      <c r="G28" s="833">
        <f t="shared" si="0"/>
        <v>0</v>
      </c>
      <c r="I28" s="775"/>
      <c r="J28" s="775"/>
      <c r="K28" s="775"/>
    </row>
    <row r="29" spans="1:11" ht="33.75" customHeight="1" x14ac:dyDescent="0.2">
      <c r="A29" s="829" t="s">
        <v>117</v>
      </c>
      <c r="B29" s="829" t="s">
        <v>927</v>
      </c>
      <c r="C29" s="834" t="s">
        <v>928</v>
      </c>
      <c r="D29" s="831" t="s">
        <v>96</v>
      </c>
      <c r="E29" s="832">
        <v>8.2012779552715642</v>
      </c>
      <c r="F29" s="752"/>
      <c r="G29" s="833">
        <f t="shared" si="0"/>
        <v>0</v>
      </c>
      <c r="I29" s="775"/>
      <c r="J29" s="775"/>
      <c r="K29" s="775"/>
    </row>
    <row r="30" spans="1:11" ht="34.5" customHeight="1" x14ac:dyDescent="0.2">
      <c r="A30" s="829" t="s">
        <v>117</v>
      </c>
      <c r="B30" s="829" t="s">
        <v>929</v>
      </c>
      <c r="C30" s="834" t="s">
        <v>930</v>
      </c>
      <c r="D30" s="831" t="s">
        <v>128</v>
      </c>
      <c r="E30" s="832">
        <v>17.170282708744249</v>
      </c>
      <c r="F30" s="752"/>
      <c r="G30" s="833">
        <f t="shared" si="0"/>
        <v>0</v>
      </c>
      <c r="I30" s="775"/>
      <c r="J30" s="775"/>
      <c r="K30" s="775"/>
    </row>
    <row r="31" spans="1:11" ht="28.5" customHeight="1" x14ac:dyDescent="0.2">
      <c r="A31" s="835" t="s">
        <v>147</v>
      </c>
      <c r="B31" s="836"/>
      <c r="C31" s="836"/>
      <c r="D31" s="836"/>
      <c r="E31" s="836"/>
      <c r="F31" s="837"/>
      <c r="G31" s="838">
        <f>SUM(G18:G30)</f>
        <v>0</v>
      </c>
      <c r="K31" s="776"/>
    </row>
    <row r="32" spans="1:11" ht="58.5" customHeight="1" x14ac:dyDescent="0.25">
      <c r="A32" s="818" t="s">
        <v>213</v>
      </c>
      <c r="B32" s="818" t="s">
        <v>1254</v>
      </c>
      <c r="C32" s="839" t="s">
        <v>1255</v>
      </c>
      <c r="D32" s="820" t="s">
        <v>1251</v>
      </c>
      <c r="E32" s="821"/>
      <c r="F32" s="822"/>
      <c r="G32" s="823">
        <f>G40</f>
        <v>0</v>
      </c>
      <c r="K32" s="776"/>
    </row>
    <row r="33" spans="1:11" ht="12.75" customHeight="1" x14ac:dyDescent="0.2">
      <c r="A33" s="824"/>
      <c r="B33" s="825"/>
      <c r="C33" s="825"/>
      <c r="D33" s="825"/>
      <c r="E33" s="825"/>
      <c r="F33" s="825"/>
      <c r="G33" s="826"/>
      <c r="K33" s="776"/>
    </row>
    <row r="34" spans="1:11" ht="28.5" customHeight="1" x14ac:dyDescent="0.2">
      <c r="A34" s="827" t="s">
        <v>142</v>
      </c>
      <c r="B34" s="828"/>
      <c r="C34" s="825" t="s">
        <v>95</v>
      </c>
      <c r="D34" s="825" t="s">
        <v>143</v>
      </c>
      <c r="E34" s="825" t="s">
        <v>144</v>
      </c>
      <c r="F34" s="825" t="s">
        <v>145</v>
      </c>
      <c r="G34" s="826" t="s">
        <v>146</v>
      </c>
      <c r="K34" s="776"/>
    </row>
    <row r="35" spans="1:11" ht="28.5" customHeight="1" x14ac:dyDescent="0.2">
      <c r="A35" s="829" t="s">
        <v>117</v>
      </c>
      <c r="B35" s="829" t="s">
        <v>151</v>
      </c>
      <c r="C35" s="830" t="s">
        <v>152</v>
      </c>
      <c r="D35" s="831" t="s">
        <v>148</v>
      </c>
      <c r="E35" s="831">
        <v>14</v>
      </c>
      <c r="F35" s="752"/>
      <c r="G35" s="833">
        <f t="shared" ref="G35:G39" si="1">TRUNC(E35*F35,2)</f>
        <v>0</v>
      </c>
      <c r="K35" s="776"/>
    </row>
    <row r="36" spans="1:11" ht="28.5" customHeight="1" x14ac:dyDescent="0.2">
      <c r="A36" s="829" t="s">
        <v>117</v>
      </c>
      <c r="B36" s="829" t="s">
        <v>936</v>
      </c>
      <c r="C36" s="830" t="s">
        <v>937</v>
      </c>
      <c r="D36" s="831" t="s">
        <v>148</v>
      </c>
      <c r="E36" s="831">
        <v>14</v>
      </c>
      <c r="F36" s="752"/>
      <c r="G36" s="833">
        <f t="shared" si="1"/>
        <v>0</v>
      </c>
      <c r="K36" s="776"/>
    </row>
    <row r="37" spans="1:11" ht="28.5" customHeight="1" x14ac:dyDescent="0.2">
      <c r="A37" s="829" t="s">
        <v>117</v>
      </c>
      <c r="B37" s="829" t="s">
        <v>938</v>
      </c>
      <c r="C37" s="830" t="s">
        <v>939</v>
      </c>
      <c r="D37" s="831" t="s">
        <v>148</v>
      </c>
      <c r="E37" s="831">
        <v>7</v>
      </c>
      <c r="F37" s="752"/>
      <c r="G37" s="833">
        <f t="shared" si="1"/>
        <v>0</v>
      </c>
      <c r="K37" s="776"/>
    </row>
    <row r="38" spans="1:11" ht="28.5" customHeight="1" x14ac:dyDescent="0.2">
      <c r="A38" s="829" t="s">
        <v>117</v>
      </c>
      <c r="B38" s="829" t="s">
        <v>149</v>
      </c>
      <c r="C38" s="830" t="s">
        <v>150</v>
      </c>
      <c r="D38" s="831" t="s">
        <v>148</v>
      </c>
      <c r="E38" s="831">
        <v>14</v>
      </c>
      <c r="F38" s="752"/>
      <c r="G38" s="833">
        <f t="shared" si="1"/>
        <v>0</v>
      </c>
      <c r="K38" s="776"/>
    </row>
    <row r="39" spans="1:11" ht="28.5" customHeight="1" x14ac:dyDescent="0.2">
      <c r="A39" s="829" t="s">
        <v>117</v>
      </c>
      <c r="B39" s="829" t="s">
        <v>940</v>
      </c>
      <c r="C39" s="830" t="s">
        <v>941</v>
      </c>
      <c r="D39" s="831" t="s">
        <v>148</v>
      </c>
      <c r="E39" s="831">
        <v>14</v>
      </c>
      <c r="F39" s="752"/>
      <c r="G39" s="833">
        <f t="shared" si="1"/>
        <v>0</v>
      </c>
      <c r="K39" s="776"/>
    </row>
    <row r="40" spans="1:11" ht="28.5" customHeight="1" x14ac:dyDescent="0.2">
      <c r="A40" s="835" t="s">
        <v>147</v>
      </c>
      <c r="B40" s="836"/>
      <c r="C40" s="836"/>
      <c r="D40" s="836"/>
      <c r="E40" s="836"/>
      <c r="F40" s="837"/>
      <c r="G40" s="838">
        <f>SUM(G35:G39)</f>
        <v>0</v>
      </c>
      <c r="K40" s="776"/>
    </row>
    <row r="41" spans="1:11" ht="63" customHeight="1" x14ac:dyDescent="0.25">
      <c r="A41" s="818" t="s">
        <v>213</v>
      </c>
      <c r="B41" s="818" t="s">
        <v>218</v>
      </c>
      <c r="C41" s="839" t="s">
        <v>1256</v>
      </c>
      <c r="D41" s="820" t="s">
        <v>1257</v>
      </c>
      <c r="E41" s="821"/>
      <c r="F41" s="822"/>
      <c r="G41" s="823">
        <f>G45</f>
        <v>0</v>
      </c>
      <c r="K41" s="776"/>
    </row>
    <row r="42" spans="1:11" ht="13.5" customHeight="1" x14ac:dyDescent="0.2">
      <c r="A42" s="824"/>
      <c r="B42" s="825"/>
      <c r="C42" s="825"/>
      <c r="D42" s="825"/>
      <c r="E42" s="825"/>
      <c r="F42" s="825"/>
      <c r="G42" s="826"/>
      <c r="K42" s="776"/>
    </row>
    <row r="43" spans="1:11" ht="28.5" customHeight="1" x14ac:dyDescent="0.2">
      <c r="A43" s="827" t="s">
        <v>142</v>
      </c>
      <c r="B43" s="828"/>
      <c r="C43" s="825" t="s">
        <v>95</v>
      </c>
      <c r="D43" s="825" t="s">
        <v>143</v>
      </c>
      <c r="E43" s="825" t="s">
        <v>144</v>
      </c>
      <c r="F43" s="825" t="s">
        <v>145</v>
      </c>
      <c r="G43" s="826" t="s">
        <v>146</v>
      </c>
      <c r="K43" s="776"/>
    </row>
    <row r="44" spans="1:11" ht="54.75" customHeight="1" x14ac:dyDescent="0.2">
      <c r="A44" s="829" t="s">
        <v>902</v>
      </c>
      <c r="B44" s="829" t="s">
        <v>933</v>
      </c>
      <c r="C44" s="830" t="s">
        <v>934</v>
      </c>
      <c r="D44" s="831" t="s">
        <v>932</v>
      </c>
      <c r="E44" s="831">
        <v>1</v>
      </c>
      <c r="F44" s="752"/>
      <c r="G44" s="833">
        <f t="shared" ref="G44" si="2">TRUNC(E44*F44,2)</f>
        <v>0</v>
      </c>
      <c r="K44" s="776"/>
    </row>
    <row r="45" spans="1:11" ht="28.5" customHeight="1" x14ac:dyDescent="0.2">
      <c r="A45" s="835" t="s">
        <v>147</v>
      </c>
      <c r="B45" s="836"/>
      <c r="C45" s="836"/>
      <c r="D45" s="836"/>
      <c r="E45" s="836"/>
      <c r="F45" s="837"/>
      <c r="G45" s="838">
        <f>SUM(G44:G44)</f>
        <v>0</v>
      </c>
      <c r="K45" s="776"/>
    </row>
    <row r="46" spans="1:11" ht="28.5" customHeight="1" x14ac:dyDescent="0.2">
      <c r="A46" s="840"/>
      <c r="B46" s="825"/>
      <c r="C46" s="825"/>
      <c r="D46" s="825"/>
      <c r="E46" s="825"/>
      <c r="F46" s="841"/>
      <c r="G46" s="842"/>
      <c r="K46" s="776"/>
    </row>
    <row r="47" spans="1:11" ht="51.75" customHeight="1" x14ac:dyDescent="0.25">
      <c r="A47" s="818" t="s">
        <v>213</v>
      </c>
      <c r="B47" s="818" t="s">
        <v>217</v>
      </c>
      <c r="C47" s="839" t="s">
        <v>1258</v>
      </c>
      <c r="D47" s="820" t="s">
        <v>1257</v>
      </c>
      <c r="E47" s="821"/>
      <c r="F47" s="822"/>
      <c r="G47" s="823">
        <f>G51</f>
        <v>0</v>
      </c>
      <c r="K47" s="776"/>
    </row>
    <row r="48" spans="1:11" ht="28.5" customHeight="1" x14ac:dyDescent="0.2">
      <c r="A48" s="824"/>
      <c r="B48" s="825"/>
      <c r="C48" s="825"/>
      <c r="D48" s="825"/>
      <c r="E48" s="825"/>
      <c r="F48" s="825"/>
      <c r="G48" s="826"/>
      <c r="K48" s="776"/>
    </row>
    <row r="49" spans="1:11" ht="28.5" customHeight="1" x14ac:dyDescent="0.2">
      <c r="A49" s="827" t="s">
        <v>142</v>
      </c>
      <c r="B49" s="828"/>
      <c r="C49" s="825" t="s">
        <v>95</v>
      </c>
      <c r="D49" s="825" t="s">
        <v>143</v>
      </c>
      <c r="E49" s="825" t="s">
        <v>144</v>
      </c>
      <c r="F49" s="825" t="s">
        <v>145</v>
      </c>
      <c r="G49" s="826" t="s">
        <v>146</v>
      </c>
      <c r="K49" s="776"/>
    </row>
    <row r="50" spans="1:11" ht="60.75" customHeight="1" x14ac:dyDescent="0.2">
      <c r="A50" s="829" t="s">
        <v>902</v>
      </c>
      <c r="B50" s="829" t="s">
        <v>931</v>
      </c>
      <c r="C50" s="830" t="s">
        <v>2475</v>
      </c>
      <c r="D50" s="831" t="s">
        <v>148</v>
      </c>
      <c r="E50" s="831">
        <v>1</v>
      </c>
      <c r="F50" s="752"/>
      <c r="G50" s="833">
        <f t="shared" ref="G50" si="3">TRUNC(E50*F50,2)</f>
        <v>0</v>
      </c>
      <c r="K50" s="776"/>
    </row>
    <row r="51" spans="1:11" ht="28.5" customHeight="1" x14ac:dyDescent="0.2">
      <c r="A51" s="835" t="s">
        <v>147</v>
      </c>
      <c r="B51" s="836"/>
      <c r="C51" s="836"/>
      <c r="D51" s="836"/>
      <c r="E51" s="836"/>
      <c r="F51" s="837"/>
      <c r="G51" s="838">
        <f>SUM(G50:G50)</f>
        <v>0</v>
      </c>
      <c r="K51" s="776"/>
    </row>
    <row r="52" spans="1:11" ht="28.5" customHeight="1" x14ac:dyDescent="0.2">
      <c r="A52" s="840"/>
      <c r="B52" s="825"/>
      <c r="C52" s="825"/>
      <c r="D52" s="825"/>
      <c r="E52" s="825"/>
      <c r="F52" s="841"/>
      <c r="G52" s="842"/>
      <c r="K52" s="776"/>
    </row>
    <row r="53" spans="1:11" ht="28.5" customHeight="1" x14ac:dyDescent="0.25">
      <c r="A53" s="818" t="s">
        <v>213</v>
      </c>
      <c r="B53" s="818" t="s">
        <v>219</v>
      </c>
      <c r="C53" s="819" t="s">
        <v>1259</v>
      </c>
      <c r="D53" s="820" t="s">
        <v>1257</v>
      </c>
      <c r="E53" s="821"/>
      <c r="F53" s="822"/>
      <c r="G53" s="823">
        <f>G57</f>
        <v>0</v>
      </c>
      <c r="K53" s="776"/>
    </row>
    <row r="54" spans="1:11" ht="28.5" customHeight="1" x14ac:dyDescent="0.2">
      <c r="A54" s="824"/>
      <c r="B54" s="825"/>
      <c r="C54" s="825"/>
      <c r="D54" s="825"/>
      <c r="E54" s="825"/>
      <c r="F54" s="825"/>
      <c r="G54" s="826"/>
      <c r="K54" s="776"/>
    </row>
    <row r="55" spans="1:11" ht="28.5" customHeight="1" x14ac:dyDescent="0.2">
      <c r="A55" s="827" t="s">
        <v>142</v>
      </c>
      <c r="B55" s="828"/>
      <c r="C55" s="825" t="s">
        <v>95</v>
      </c>
      <c r="D55" s="825" t="s">
        <v>143</v>
      </c>
      <c r="E55" s="825" t="s">
        <v>144</v>
      </c>
      <c r="F55" s="825" t="s">
        <v>145</v>
      </c>
      <c r="G55" s="826" t="s">
        <v>146</v>
      </c>
      <c r="K55" s="776"/>
    </row>
    <row r="56" spans="1:11" ht="61.5" customHeight="1" x14ac:dyDescent="0.2">
      <c r="A56" s="829" t="s">
        <v>902</v>
      </c>
      <c r="B56" s="829" t="s">
        <v>935</v>
      </c>
      <c r="C56" s="830" t="s">
        <v>220</v>
      </c>
      <c r="D56" s="831" t="s">
        <v>148</v>
      </c>
      <c r="E56" s="831">
        <v>1</v>
      </c>
      <c r="F56" s="752"/>
      <c r="G56" s="833">
        <f t="shared" ref="G56" si="4">TRUNC(E56*F56,2)</f>
        <v>0</v>
      </c>
      <c r="K56" s="776"/>
    </row>
    <row r="57" spans="1:11" ht="28.5" customHeight="1" x14ac:dyDescent="0.2">
      <c r="A57" s="835" t="s">
        <v>147</v>
      </c>
      <c r="B57" s="836"/>
      <c r="C57" s="836"/>
      <c r="D57" s="836"/>
      <c r="E57" s="836"/>
      <c r="F57" s="837"/>
      <c r="G57" s="838">
        <f>SUM(G56:G56)</f>
        <v>0</v>
      </c>
      <c r="K57" s="776"/>
    </row>
    <row r="58" spans="1:11" ht="28.5" customHeight="1" x14ac:dyDescent="0.2">
      <c r="A58" s="840"/>
      <c r="B58" s="825"/>
      <c r="C58" s="825"/>
      <c r="D58" s="825"/>
      <c r="E58" s="825"/>
      <c r="F58" s="841"/>
      <c r="G58" s="842"/>
      <c r="K58" s="776"/>
    </row>
    <row r="59" spans="1:11" ht="72" x14ac:dyDescent="0.25">
      <c r="A59" s="818" t="s">
        <v>213</v>
      </c>
      <c r="B59" s="818" t="s">
        <v>1277</v>
      </c>
      <c r="C59" s="839" t="s">
        <v>1278</v>
      </c>
      <c r="D59" s="820" t="s">
        <v>1279</v>
      </c>
      <c r="E59" s="821"/>
      <c r="F59" s="822"/>
      <c r="G59" s="823">
        <f>G70</f>
        <v>0</v>
      </c>
      <c r="K59" s="776"/>
    </row>
    <row r="60" spans="1:11" ht="28.5" customHeight="1" x14ac:dyDescent="0.2">
      <c r="A60" s="824"/>
      <c r="B60" s="825"/>
      <c r="C60" s="825"/>
      <c r="D60" s="825"/>
      <c r="E60" s="825"/>
      <c r="F60" s="825"/>
      <c r="G60" s="826"/>
      <c r="K60" s="776"/>
    </row>
    <row r="61" spans="1:11" ht="28.5" customHeight="1" x14ac:dyDescent="0.2">
      <c r="A61" s="827" t="s">
        <v>142</v>
      </c>
      <c r="B61" s="828"/>
      <c r="C61" s="825" t="s">
        <v>95</v>
      </c>
      <c r="D61" s="825" t="s">
        <v>143</v>
      </c>
      <c r="E61" s="825" t="s">
        <v>144</v>
      </c>
      <c r="F61" s="825" t="s">
        <v>145</v>
      </c>
      <c r="G61" s="826" t="s">
        <v>146</v>
      </c>
      <c r="K61" s="776"/>
    </row>
    <row r="62" spans="1:11" ht="90" x14ac:dyDescent="0.2">
      <c r="A62" s="829" t="s">
        <v>117</v>
      </c>
      <c r="B62" s="829" t="s">
        <v>2218</v>
      </c>
      <c r="C62" s="830" t="s">
        <v>2219</v>
      </c>
      <c r="D62" s="831" t="s">
        <v>1016</v>
      </c>
      <c r="E62" s="831">
        <v>6.1199999999999997E-2</v>
      </c>
      <c r="F62" s="752"/>
      <c r="G62" s="833">
        <f t="shared" ref="G62:G69" si="5">TRUNC(E62*F62,2)</f>
        <v>0</v>
      </c>
      <c r="K62" s="776"/>
    </row>
    <row r="63" spans="1:11" ht="90" x14ac:dyDescent="0.2">
      <c r="A63" s="829" t="s">
        <v>117</v>
      </c>
      <c r="B63" s="829" t="s">
        <v>2220</v>
      </c>
      <c r="C63" s="830" t="s">
        <v>2221</v>
      </c>
      <c r="D63" s="831" t="s">
        <v>994</v>
      </c>
      <c r="E63" s="831">
        <v>3.4200000000000001E-2</v>
      </c>
      <c r="F63" s="752"/>
      <c r="G63" s="833">
        <f t="shared" si="5"/>
        <v>0</v>
      </c>
      <c r="K63" s="776"/>
    </row>
    <row r="64" spans="1:11" ht="54" x14ac:dyDescent="0.2">
      <c r="A64" s="829" t="s">
        <v>902</v>
      </c>
      <c r="B64" s="829" t="s">
        <v>2222</v>
      </c>
      <c r="C64" s="830" t="s">
        <v>2223</v>
      </c>
      <c r="D64" s="831" t="s">
        <v>905</v>
      </c>
      <c r="E64" s="831">
        <v>0.1426</v>
      </c>
      <c r="F64" s="752"/>
      <c r="G64" s="833">
        <f t="shared" si="5"/>
        <v>0</v>
      </c>
      <c r="K64" s="776"/>
    </row>
    <row r="65" spans="1:11" ht="36" x14ac:dyDescent="0.2">
      <c r="A65" s="829" t="s">
        <v>117</v>
      </c>
      <c r="B65" s="829" t="s">
        <v>2224</v>
      </c>
      <c r="C65" s="830" t="s">
        <v>2225</v>
      </c>
      <c r="D65" s="831" t="s">
        <v>96</v>
      </c>
      <c r="E65" s="831">
        <v>6.4000000000000003E-3</v>
      </c>
      <c r="F65" s="752"/>
      <c r="G65" s="833">
        <f t="shared" si="5"/>
        <v>0</v>
      </c>
      <c r="K65" s="776"/>
    </row>
    <row r="66" spans="1:11" ht="18" x14ac:dyDescent="0.2">
      <c r="A66" s="829" t="s">
        <v>117</v>
      </c>
      <c r="B66" s="829" t="s">
        <v>927</v>
      </c>
      <c r="C66" s="830" t="s">
        <v>928</v>
      </c>
      <c r="D66" s="831" t="s">
        <v>96</v>
      </c>
      <c r="E66" s="831">
        <v>0.27950000000000003</v>
      </c>
      <c r="F66" s="752"/>
      <c r="G66" s="833">
        <f t="shared" si="5"/>
        <v>0</v>
      </c>
      <c r="K66" s="776"/>
    </row>
    <row r="67" spans="1:11" ht="72" x14ac:dyDescent="0.2">
      <c r="A67" s="829" t="s">
        <v>117</v>
      </c>
      <c r="B67" s="829" t="s">
        <v>2226</v>
      </c>
      <c r="C67" s="830" t="s">
        <v>2227</v>
      </c>
      <c r="D67" s="831" t="s">
        <v>97</v>
      </c>
      <c r="E67" s="831">
        <v>0.15709999999999999</v>
      </c>
      <c r="F67" s="752"/>
      <c r="G67" s="833">
        <f t="shared" si="5"/>
        <v>0</v>
      </c>
      <c r="K67" s="776"/>
    </row>
    <row r="68" spans="1:11" ht="36" x14ac:dyDescent="0.2">
      <c r="A68" s="829" t="s">
        <v>117</v>
      </c>
      <c r="B68" s="829" t="s">
        <v>2228</v>
      </c>
      <c r="C68" s="830" t="s">
        <v>2229</v>
      </c>
      <c r="D68" s="831" t="s">
        <v>98</v>
      </c>
      <c r="E68" s="831">
        <v>1.3913</v>
      </c>
      <c r="F68" s="752"/>
      <c r="G68" s="833">
        <f t="shared" si="5"/>
        <v>0</v>
      </c>
      <c r="K68" s="776"/>
    </row>
    <row r="69" spans="1:11" ht="54" x14ac:dyDescent="0.2">
      <c r="A69" s="829" t="s">
        <v>117</v>
      </c>
      <c r="B69" s="829" t="s">
        <v>2230</v>
      </c>
      <c r="C69" s="830" t="s">
        <v>2231</v>
      </c>
      <c r="D69" s="831" t="s">
        <v>2232</v>
      </c>
      <c r="E69" s="831">
        <v>5.2400000000000002E-2</v>
      </c>
      <c r="F69" s="752"/>
      <c r="G69" s="833">
        <f t="shared" si="5"/>
        <v>0</v>
      </c>
      <c r="K69" s="776"/>
    </row>
    <row r="70" spans="1:11" ht="28.5" customHeight="1" x14ac:dyDescent="0.2">
      <c r="A70" s="835" t="s">
        <v>147</v>
      </c>
      <c r="B70" s="836"/>
      <c r="C70" s="836"/>
      <c r="D70" s="836"/>
      <c r="E70" s="836"/>
      <c r="F70" s="837"/>
      <c r="G70" s="838">
        <f>SUM(G62:G69)</f>
        <v>0</v>
      </c>
      <c r="K70" s="776"/>
    </row>
    <row r="71" spans="1:11" ht="28.5" customHeight="1" x14ac:dyDescent="0.2">
      <c r="A71" s="840"/>
      <c r="B71" s="825"/>
      <c r="C71" s="825"/>
      <c r="D71" s="825"/>
      <c r="E71" s="825"/>
      <c r="F71" s="841"/>
      <c r="G71" s="842"/>
      <c r="K71" s="776"/>
    </row>
    <row r="72" spans="1:11" ht="72" x14ac:dyDescent="0.25">
      <c r="A72" s="818" t="s">
        <v>213</v>
      </c>
      <c r="B72" s="818" t="s">
        <v>1280</v>
      </c>
      <c r="C72" s="839" t="s">
        <v>1281</v>
      </c>
      <c r="D72" s="820" t="s">
        <v>1279</v>
      </c>
      <c r="E72" s="821"/>
      <c r="F72" s="822"/>
      <c r="G72" s="823">
        <f>G83</f>
        <v>0</v>
      </c>
      <c r="K72" s="776"/>
    </row>
    <row r="73" spans="1:11" ht="28.5" customHeight="1" x14ac:dyDescent="0.2">
      <c r="A73" s="824"/>
      <c r="B73" s="825"/>
      <c r="C73" s="825"/>
      <c r="D73" s="825"/>
      <c r="E73" s="825"/>
      <c r="F73" s="825"/>
      <c r="G73" s="826"/>
      <c r="K73" s="776"/>
    </row>
    <row r="74" spans="1:11" ht="28.5" customHeight="1" x14ac:dyDescent="0.2">
      <c r="A74" s="827" t="s">
        <v>142</v>
      </c>
      <c r="B74" s="828"/>
      <c r="C74" s="825" t="s">
        <v>95</v>
      </c>
      <c r="D74" s="825" t="s">
        <v>143</v>
      </c>
      <c r="E74" s="825" t="s">
        <v>144</v>
      </c>
      <c r="F74" s="825" t="s">
        <v>145</v>
      </c>
      <c r="G74" s="826" t="s">
        <v>146</v>
      </c>
      <c r="K74" s="776"/>
    </row>
    <row r="75" spans="1:11" ht="90" x14ac:dyDescent="0.2">
      <c r="A75" s="829" t="s">
        <v>117</v>
      </c>
      <c r="B75" s="829" t="s">
        <v>2218</v>
      </c>
      <c r="C75" s="830" t="s">
        <v>2219</v>
      </c>
      <c r="D75" s="831" t="s">
        <v>1016</v>
      </c>
      <c r="E75" s="831">
        <v>6.1199999999999997E-2</v>
      </c>
      <c r="F75" s="752"/>
      <c r="G75" s="833">
        <f t="shared" ref="G75:G82" si="6">TRUNC(E75*F75,2)</f>
        <v>0</v>
      </c>
      <c r="K75" s="776"/>
    </row>
    <row r="76" spans="1:11" ht="90" x14ac:dyDescent="0.2">
      <c r="A76" s="829" t="s">
        <v>117</v>
      </c>
      <c r="B76" s="829" t="s">
        <v>2220</v>
      </c>
      <c r="C76" s="830" t="s">
        <v>2221</v>
      </c>
      <c r="D76" s="831" t="s">
        <v>994</v>
      </c>
      <c r="E76" s="831">
        <v>3.4200000000000001E-2</v>
      </c>
      <c r="F76" s="752"/>
      <c r="G76" s="833">
        <f t="shared" si="6"/>
        <v>0</v>
      </c>
      <c r="K76" s="776"/>
    </row>
    <row r="77" spans="1:11" ht="54" x14ac:dyDescent="0.2">
      <c r="A77" s="829" t="s">
        <v>902</v>
      </c>
      <c r="B77" s="829" t="s">
        <v>2222</v>
      </c>
      <c r="C77" s="830" t="s">
        <v>2223</v>
      </c>
      <c r="D77" s="831" t="s">
        <v>905</v>
      </c>
      <c r="E77" s="831">
        <v>0.1426</v>
      </c>
      <c r="F77" s="752"/>
      <c r="G77" s="833">
        <f t="shared" si="6"/>
        <v>0</v>
      </c>
      <c r="K77" s="776"/>
    </row>
    <row r="78" spans="1:11" ht="36" x14ac:dyDescent="0.2">
      <c r="A78" s="829" t="s">
        <v>117</v>
      </c>
      <c r="B78" s="829" t="s">
        <v>2224</v>
      </c>
      <c r="C78" s="830" t="s">
        <v>2225</v>
      </c>
      <c r="D78" s="831" t="s">
        <v>96</v>
      </c>
      <c r="E78" s="831">
        <v>6.4000000000000003E-3</v>
      </c>
      <c r="F78" s="752"/>
      <c r="G78" s="833">
        <f t="shared" si="6"/>
        <v>0</v>
      </c>
      <c r="K78" s="776"/>
    </row>
    <row r="79" spans="1:11" ht="18" x14ac:dyDescent="0.2">
      <c r="A79" s="829" t="s">
        <v>117</v>
      </c>
      <c r="B79" s="829" t="s">
        <v>927</v>
      </c>
      <c r="C79" s="830" t="s">
        <v>928</v>
      </c>
      <c r="D79" s="831" t="s">
        <v>96</v>
      </c>
      <c r="E79" s="831">
        <v>0.27950000000000003</v>
      </c>
      <c r="F79" s="752"/>
      <c r="G79" s="833">
        <f t="shared" si="6"/>
        <v>0</v>
      </c>
      <c r="K79" s="776"/>
    </row>
    <row r="80" spans="1:11" ht="72" x14ac:dyDescent="0.2">
      <c r="A80" s="829" t="s">
        <v>117</v>
      </c>
      <c r="B80" s="829" t="s">
        <v>2226</v>
      </c>
      <c r="C80" s="830" t="s">
        <v>2227</v>
      </c>
      <c r="D80" s="831" t="s">
        <v>97</v>
      </c>
      <c r="E80" s="831">
        <v>0.15709999999999999</v>
      </c>
      <c r="F80" s="752"/>
      <c r="G80" s="833">
        <f t="shared" si="6"/>
        <v>0</v>
      </c>
      <c r="K80" s="776"/>
    </row>
    <row r="81" spans="1:12" ht="36" x14ac:dyDescent="0.2">
      <c r="A81" s="829" t="s">
        <v>117</v>
      </c>
      <c r="B81" s="829" t="s">
        <v>2228</v>
      </c>
      <c r="C81" s="830" t="s">
        <v>2229</v>
      </c>
      <c r="D81" s="831" t="s">
        <v>98</v>
      </c>
      <c r="E81" s="831">
        <v>1.3913</v>
      </c>
      <c r="F81" s="752"/>
      <c r="G81" s="833">
        <f t="shared" si="6"/>
        <v>0</v>
      </c>
      <c r="K81" s="776"/>
    </row>
    <row r="82" spans="1:12" ht="54" x14ac:dyDescent="0.2">
      <c r="A82" s="829" t="s">
        <v>117</v>
      </c>
      <c r="B82" s="829" t="s">
        <v>2230</v>
      </c>
      <c r="C82" s="830" t="s">
        <v>2231</v>
      </c>
      <c r="D82" s="831" t="s">
        <v>2232</v>
      </c>
      <c r="E82" s="831">
        <v>5.2400000000000002E-2</v>
      </c>
      <c r="F82" s="752"/>
      <c r="G82" s="833">
        <f t="shared" si="6"/>
        <v>0</v>
      </c>
      <c r="K82" s="776"/>
    </row>
    <row r="83" spans="1:12" ht="28.5" customHeight="1" x14ac:dyDescent="0.2">
      <c r="A83" s="835" t="s">
        <v>147</v>
      </c>
      <c r="B83" s="836"/>
      <c r="C83" s="836"/>
      <c r="D83" s="836"/>
      <c r="E83" s="836"/>
      <c r="F83" s="837"/>
      <c r="G83" s="838">
        <f>SUM(G75:G82)</f>
        <v>0</v>
      </c>
      <c r="K83" s="776"/>
    </row>
    <row r="84" spans="1:12" ht="28.5" customHeight="1" x14ac:dyDescent="0.2">
      <c r="A84" s="840"/>
      <c r="B84" s="825"/>
      <c r="C84" s="825"/>
      <c r="D84" s="825"/>
      <c r="E84" s="825"/>
      <c r="F84" s="841"/>
      <c r="G84" s="842"/>
      <c r="K84" s="776"/>
    </row>
    <row r="85" spans="1:12" ht="72" x14ac:dyDescent="0.25">
      <c r="A85" s="818" t="s">
        <v>213</v>
      </c>
      <c r="B85" s="818" t="s">
        <v>1282</v>
      </c>
      <c r="C85" s="839" t="s">
        <v>1283</v>
      </c>
      <c r="D85" s="820" t="s">
        <v>1279</v>
      </c>
      <c r="E85" s="821"/>
      <c r="F85" s="822"/>
      <c r="G85" s="823">
        <f>G96</f>
        <v>0</v>
      </c>
      <c r="K85" s="776"/>
    </row>
    <row r="86" spans="1:12" ht="28.5" customHeight="1" x14ac:dyDescent="0.2">
      <c r="A86" s="824"/>
      <c r="B86" s="825"/>
      <c r="C86" s="825"/>
      <c r="D86" s="825"/>
      <c r="E86" s="825"/>
      <c r="F86" s="825"/>
      <c r="G86" s="826"/>
      <c r="K86" s="776"/>
    </row>
    <row r="87" spans="1:12" ht="28.5" customHeight="1" x14ac:dyDescent="0.2">
      <c r="A87" s="827" t="s">
        <v>142</v>
      </c>
      <c r="B87" s="828"/>
      <c r="C87" s="825" t="s">
        <v>95</v>
      </c>
      <c r="D87" s="825" t="s">
        <v>143</v>
      </c>
      <c r="E87" s="825" t="s">
        <v>144</v>
      </c>
      <c r="F87" s="825" t="s">
        <v>145</v>
      </c>
      <c r="G87" s="826" t="s">
        <v>146</v>
      </c>
      <c r="K87" s="776"/>
    </row>
    <row r="88" spans="1:12" ht="90" x14ac:dyDescent="0.2">
      <c r="A88" s="829" t="s">
        <v>117</v>
      </c>
      <c r="B88" s="829" t="s">
        <v>2218</v>
      </c>
      <c r="C88" s="830" t="s">
        <v>2219</v>
      </c>
      <c r="D88" s="831" t="s">
        <v>1016</v>
      </c>
      <c r="E88" s="831">
        <v>6.1199999999999997E-2</v>
      </c>
      <c r="F88" s="752"/>
      <c r="G88" s="833">
        <f t="shared" ref="G88:G95" si="7">TRUNC(E88*F88,2)</f>
        <v>0</v>
      </c>
      <c r="K88" s="776"/>
    </row>
    <row r="89" spans="1:12" ht="90" x14ac:dyDescent="0.2">
      <c r="A89" s="829" t="s">
        <v>117</v>
      </c>
      <c r="B89" s="829" t="s">
        <v>2220</v>
      </c>
      <c r="C89" s="830" t="s">
        <v>2221</v>
      </c>
      <c r="D89" s="831" t="s">
        <v>994</v>
      </c>
      <c r="E89" s="831">
        <v>3.4200000000000001E-2</v>
      </c>
      <c r="F89" s="752"/>
      <c r="G89" s="833">
        <f t="shared" si="7"/>
        <v>0</v>
      </c>
      <c r="K89" s="776"/>
    </row>
    <row r="90" spans="1:12" ht="54" x14ac:dyDescent="0.2">
      <c r="A90" s="829" t="s">
        <v>902</v>
      </c>
      <c r="B90" s="829" t="s">
        <v>2222</v>
      </c>
      <c r="C90" s="830" t="s">
        <v>2223</v>
      </c>
      <c r="D90" s="831" t="s">
        <v>905</v>
      </c>
      <c r="E90" s="831">
        <v>0.1426</v>
      </c>
      <c r="F90" s="752"/>
      <c r="G90" s="833">
        <f t="shared" si="7"/>
        <v>0</v>
      </c>
      <c r="K90" s="776"/>
    </row>
    <row r="91" spans="1:12" ht="36" x14ac:dyDescent="0.2">
      <c r="A91" s="829" t="s">
        <v>117</v>
      </c>
      <c r="B91" s="829" t="s">
        <v>2224</v>
      </c>
      <c r="C91" s="830" t="s">
        <v>2225</v>
      </c>
      <c r="D91" s="831" t="s">
        <v>96</v>
      </c>
      <c r="E91" s="831">
        <v>6.4000000000000003E-3</v>
      </c>
      <c r="F91" s="752"/>
      <c r="G91" s="833">
        <f t="shared" si="7"/>
        <v>0</v>
      </c>
      <c r="K91" s="776"/>
    </row>
    <row r="92" spans="1:12" ht="18" x14ac:dyDescent="0.2">
      <c r="A92" s="829" t="s">
        <v>117</v>
      </c>
      <c r="B92" s="829" t="s">
        <v>927</v>
      </c>
      <c r="C92" s="829" t="s">
        <v>928</v>
      </c>
      <c r="D92" s="830" t="s">
        <v>96</v>
      </c>
      <c r="E92" s="831">
        <v>0.27950000000000003</v>
      </c>
      <c r="F92" s="777"/>
      <c r="G92" s="833">
        <f t="shared" si="7"/>
        <v>0</v>
      </c>
      <c r="H92" s="774"/>
      <c r="L92" s="776"/>
    </row>
    <row r="93" spans="1:12" ht="72" x14ac:dyDescent="0.2">
      <c r="A93" s="829" t="s">
        <v>117</v>
      </c>
      <c r="B93" s="829" t="s">
        <v>2226</v>
      </c>
      <c r="C93" s="830" t="s">
        <v>2227</v>
      </c>
      <c r="D93" s="831" t="s">
        <v>97</v>
      </c>
      <c r="E93" s="831">
        <v>0.15709999999999999</v>
      </c>
      <c r="F93" s="752"/>
      <c r="G93" s="833">
        <f t="shared" si="7"/>
        <v>0</v>
      </c>
      <c r="K93" s="776"/>
    </row>
    <row r="94" spans="1:12" ht="36" x14ac:dyDescent="0.2">
      <c r="A94" s="829" t="s">
        <v>117</v>
      </c>
      <c r="B94" s="829" t="s">
        <v>2228</v>
      </c>
      <c r="C94" s="830" t="s">
        <v>2229</v>
      </c>
      <c r="D94" s="831" t="s">
        <v>98</v>
      </c>
      <c r="E94" s="831">
        <v>1.3913</v>
      </c>
      <c r="F94" s="752"/>
      <c r="G94" s="833">
        <f t="shared" si="7"/>
        <v>0</v>
      </c>
      <c r="K94" s="776"/>
    </row>
    <row r="95" spans="1:12" ht="54" x14ac:dyDescent="0.2">
      <c r="A95" s="829" t="s">
        <v>117</v>
      </c>
      <c r="B95" s="829" t="s">
        <v>2230</v>
      </c>
      <c r="C95" s="830" t="s">
        <v>2231</v>
      </c>
      <c r="D95" s="831" t="s">
        <v>2232</v>
      </c>
      <c r="E95" s="831">
        <v>5.2400000000000002E-2</v>
      </c>
      <c r="F95" s="752"/>
      <c r="G95" s="833">
        <f t="shared" si="7"/>
        <v>0</v>
      </c>
      <c r="K95" s="776"/>
    </row>
    <row r="96" spans="1:12" ht="28.5" customHeight="1" x14ac:dyDescent="0.2">
      <c r="A96" s="835" t="s">
        <v>147</v>
      </c>
      <c r="B96" s="836"/>
      <c r="C96" s="836"/>
      <c r="D96" s="836"/>
      <c r="E96" s="836"/>
      <c r="F96" s="837"/>
      <c r="G96" s="838">
        <f>SUM(G88:G95)</f>
        <v>0</v>
      </c>
      <c r="K96" s="776"/>
    </row>
    <row r="97" spans="1:11" ht="28.5" customHeight="1" x14ac:dyDescent="0.2">
      <c r="A97" s="840"/>
      <c r="B97" s="825"/>
      <c r="C97" s="825"/>
      <c r="D97" s="825"/>
      <c r="E97" s="825"/>
      <c r="F97" s="841"/>
      <c r="G97" s="842"/>
      <c r="K97" s="776"/>
    </row>
    <row r="98" spans="1:11" ht="36" x14ac:dyDescent="0.25">
      <c r="A98" s="818" t="s">
        <v>213</v>
      </c>
      <c r="B98" s="818" t="s">
        <v>2233</v>
      </c>
      <c r="C98" s="839" t="s">
        <v>2234</v>
      </c>
      <c r="D98" s="820" t="s">
        <v>2235</v>
      </c>
      <c r="E98" s="821"/>
      <c r="F98" s="822"/>
      <c r="G98" s="823">
        <f>G107</f>
        <v>0</v>
      </c>
      <c r="K98" s="776"/>
    </row>
    <row r="99" spans="1:11" ht="28.5" customHeight="1" x14ac:dyDescent="0.2">
      <c r="A99" s="824"/>
      <c r="B99" s="825"/>
      <c r="C99" s="825"/>
      <c r="D99" s="825"/>
      <c r="E99" s="825"/>
      <c r="F99" s="825"/>
      <c r="G99" s="826"/>
      <c r="K99" s="776"/>
    </row>
    <row r="100" spans="1:11" ht="28.5" customHeight="1" x14ac:dyDescent="0.2">
      <c r="A100" s="827" t="s">
        <v>142</v>
      </c>
      <c r="B100" s="828"/>
      <c r="C100" s="825" t="s">
        <v>95</v>
      </c>
      <c r="D100" s="825" t="s">
        <v>143</v>
      </c>
      <c r="E100" s="825" t="s">
        <v>144</v>
      </c>
      <c r="F100" s="825" t="s">
        <v>145</v>
      </c>
      <c r="G100" s="826" t="s">
        <v>146</v>
      </c>
      <c r="K100" s="776"/>
    </row>
    <row r="101" spans="1:11" ht="54" x14ac:dyDescent="0.2">
      <c r="A101" s="829" t="s">
        <v>117</v>
      </c>
      <c r="B101" s="829" t="s">
        <v>2236</v>
      </c>
      <c r="C101" s="830" t="s">
        <v>2237</v>
      </c>
      <c r="D101" s="831" t="s">
        <v>1016</v>
      </c>
      <c r="E101" s="831">
        <v>0.13</v>
      </c>
      <c r="F101" s="752"/>
      <c r="G101" s="833">
        <f t="shared" ref="G101:G106" si="8">TRUNC(E101*F101,2)</f>
        <v>0</v>
      </c>
      <c r="K101" s="776"/>
    </row>
    <row r="102" spans="1:11" ht="54" x14ac:dyDescent="0.2">
      <c r="A102" s="829" t="s">
        <v>117</v>
      </c>
      <c r="B102" s="829" t="s">
        <v>2238</v>
      </c>
      <c r="C102" s="830" t="s">
        <v>2239</v>
      </c>
      <c r="D102" s="831" t="s">
        <v>994</v>
      </c>
      <c r="E102" s="831">
        <v>9.4E-2</v>
      </c>
      <c r="F102" s="752"/>
      <c r="G102" s="833">
        <f t="shared" si="8"/>
        <v>0</v>
      </c>
      <c r="K102" s="776"/>
    </row>
    <row r="103" spans="1:11" ht="72" x14ac:dyDescent="0.2">
      <c r="A103" s="829" t="s">
        <v>902</v>
      </c>
      <c r="B103" s="829" t="s">
        <v>2240</v>
      </c>
      <c r="C103" s="830" t="s">
        <v>2241</v>
      </c>
      <c r="D103" s="831" t="s">
        <v>905</v>
      </c>
      <c r="E103" s="831">
        <v>1.103</v>
      </c>
      <c r="F103" s="752"/>
      <c r="G103" s="833">
        <f t="shared" si="8"/>
        <v>0</v>
      </c>
      <c r="K103" s="776"/>
    </row>
    <row r="104" spans="1:11" ht="36" x14ac:dyDescent="0.2">
      <c r="A104" s="829" t="s">
        <v>117</v>
      </c>
      <c r="B104" s="829" t="s">
        <v>1014</v>
      </c>
      <c r="C104" s="830" t="s">
        <v>1015</v>
      </c>
      <c r="D104" s="831" t="s">
        <v>96</v>
      </c>
      <c r="E104" s="831">
        <v>0.224</v>
      </c>
      <c r="F104" s="752"/>
      <c r="G104" s="833">
        <f t="shared" si="8"/>
        <v>0</v>
      </c>
      <c r="K104" s="776"/>
    </row>
    <row r="105" spans="1:11" ht="18" x14ac:dyDescent="0.2">
      <c r="A105" s="829" t="s">
        <v>117</v>
      </c>
      <c r="B105" s="829" t="s">
        <v>925</v>
      </c>
      <c r="C105" s="830" t="s">
        <v>926</v>
      </c>
      <c r="D105" s="831" t="s">
        <v>96</v>
      </c>
      <c r="E105" s="831">
        <v>0.224</v>
      </c>
      <c r="F105" s="752"/>
      <c r="G105" s="833">
        <f t="shared" si="8"/>
        <v>0</v>
      </c>
      <c r="K105" s="776"/>
    </row>
    <row r="106" spans="1:11" ht="18" x14ac:dyDescent="0.2">
      <c r="A106" s="829" t="s">
        <v>117</v>
      </c>
      <c r="B106" s="829" t="s">
        <v>927</v>
      </c>
      <c r="C106" s="830" t="s">
        <v>928</v>
      </c>
      <c r="D106" s="831" t="s">
        <v>96</v>
      </c>
      <c r="E106" s="831">
        <v>1.345</v>
      </c>
      <c r="F106" s="752"/>
      <c r="G106" s="833">
        <f t="shared" si="8"/>
        <v>0</v>
      </c>
      <c r="K106" s="776"/>
    </row>
    <row r="107" spans="1:11" ht="28.5" customHeight="1" x14ac:dyDescent="0.2">
      <c r="A107" s="835" t="s">
        <v>147</v>
      </c>
      <c r="B107" s="836"/>
      <c r="C107" s="836"/>
      <c r="D107" s="836"/>
      <c r="E107" s="836"/>
      <c r="F107" s="837"/>
      <c r="G107" s="838">
        <f>SUM(G101:G106)</f>
        <v>0</v>
      </c>
      <c r="K107" s="776"/>
    </row>
    <row r="108" spans="1:11" ht="28.5" customHeight="1" x14ac:dyDescent="0.2">
      <c r="A108" s="840"/>
      <c r="B108" s="825"/>
      <c r="C108" s="825"/>
      <c r="D108" s="825"/>
      <c r="E108" s="825"/>
      <c r="F108" s="841"/>
      <c r="G108" s="842"/>
      <c r="K108" s="776"/>
    </row>
    <row r="109" spans="1:11" ht="54" x14ac:dyDescent="0.25">
      <c r="A109" s="818" t="s">
        <v>213</v>
      </c>
      <c r="B109" s="818" t="s">
        <v>1329</v>
      </c>
      <c r="C109" s="839" t="s">
        <v>2214</v>
      </c>
      <c r="D109" s="820" t="s">
        <v>1319</v>
      </c>
      <c r="E109" s="821"/>
      <c r="F109" s="822"/>
      <c r="G109" s="823">
        <f>G118</f>
        <v>0</v>
      </c>
      <c r="K109" s="776"/>
    </row>
    <row r="110" spans="1:11" ht="28.5" customHeight="1" x14ac:dyDescent="0.2">
      <c r="A110" s="824"/>
      <c r="B110" s="825"/>
      <c r="C110" s="825"/>
      <c r="D110" s="825"/>
      <c r="E110" s="825"/>
      <c r="F110" s="825"/>
      <c r="G110" s="826"/>
      <c r="K110" s="776"/>
    </row>
    <row r="111" spans="1:11" ht="28.5" customHeight="1" x14ac:dyDescent="0.2">
      <c r="A111" s="827" t="s">
        <v>142</v>
      </c>
      <c r="B111" s="828"/>
      <c r="C111" s="825" t="s">
        <v>95</v>
      </c>
      <c r="D111" s="825" t="s">
        <v>143</v>
      </c>
      <c r="E111" s="825" t="s">
        <v>144</v>
      </c>
      <c r="F111" s="825" t="s">
        <v>145</v>
      </c>
      <c r="G111" s="826" t="s">
        <v>146</v>
      </c>
      <c r="K111" s="776"/>
    </row>
    <row r="112" spans="1:11" ht="54" x14ac:dyDescent="0.2">
      <c r="A112" s="829" t="s">
        <v>117</v>
      </c>
      <c r="B112" s="829" t="s">
        <v>2236</v>
      </c>
      <c r="C112" s="830" t="s">
        <v>2237</v>
      </c>
      <c r="D112" s="831" t="s">
        <v>1016</v>
      </c>
      <c r="E112" s="831">
        <v>0.13100000000000001</v>
      </c>
      <c r="F112" s="752"/>
      <c r="G112" s="833">
        <f t="shared" ref="G112:G117" si="9">TRUNC(E112*F112,2)</f>
        <v>0</v>
      </c>
      <c r="K112" s="776"/>
    </row>
    <row r="113" spans="1:11" ht="54" x14ac:dyDescent="0.2">
      <c r="A113" s="829" t="s">
        <v>117</v>
      </c>
      <c r="B113" s="829" t="s">
        <v>2238</v>
      </c>
      <c r="C113" s="830" t="s">
        <v>2239</v>
      </c>
      <c r="D113" s="831" t="s">
        <v>994</v>
      </c>
      <c r="E113" s="831">
        <v>0.12</v>
      </c>
      <c r="F113" s="752"/>
      <c r="G113" s="833">
        <f t="shared" si="9"/>
        <v>0</v>
      </c>
      <c r="K113" s="776"/>
    </row>
    <row r="114" spans="1:11" ht="72" x14ac:dyDescent="0.2">
      <c r="A114" s="829" t="s">
        <v>902</v>
      </c>
      <c r="B114" s="829" t="s">
        <v>2240</v>
      </c>
      <c r="C114" s="830" t="s">
        <v>2241</v>
      </c>
      <c r="D114" s="831" t="s">
        <v>905</v>
      </c>
      <c r="E114" s="831">
        <v>1.103</v>
      </c>
      <c r="F114" s="752"/>
      <c r="G114" s="833">
        <f t="shared" si="9"/>
        <v>0</v>
      </c>
      <c r="K114" s="776"/>
    </row>
    <row r="115" spans="1:11" ht="36" x14ac:dyDescent="0.2">
      <c r="A115" s="829" t="s">
        <v>117</v>
      </c>
      <c r="B115" s="829" t="s">
        <v>1014</v>
      </c>
      <c r="C115" s="830" t="s">
        <v>1015</v>
      </c>
      <c r="D115" s="831" t="s">
        <v>96</v>
      </c>
      <c r="E115" s="831">
        <v>0.125</v>
      </c>
      <c r="F115" s="752"/>
      <c r="G115" s="833">
        <f t="shared" si="9"/>
        <v>0</v>
      </c>
      <c r="K115" s="776"/>
    </row>
    <row r="116" spans="1:11" ht="18" x14ac:dyDescent="0.2">
      <c r="A116" s="829" t="s">
        <v>117</v>
      </c>
      <c r="B116" s="829" t="s">
        <v>925</v>
      </c>
      <c r="C116" s="830" t="s">
        <v>926</v>
      </c>
      <c r="D116" s="831" t="s">
        <v>96</v>
      </c>
      <c r="E116" s="831">
        <v>0.753</v>
      </c>
      <c r="F116" s="752"/>
      <c r="G116" s="833">
        <f t="shared" si="9"/>
        <v>0</v>
      </c>
      <c r="K116" s="776"/>
    </row>
    <row r="117" spans="1:11" ht="18" x14ac:dyDescent="0.2">
      <c r="A117" s="829" t="s">
        <v>117</v>
      </c>
      <c r="B117" s="829" t="s">
        <v>927</v>
      </c>
      <c r="C117" s="830" t="s">
        <v>928</v>
      </c>
      <c r="D117" s="831" t="s">
        <v>96</v>
      </c>
      <c r="E117" s="831">
        <v>0.82599999999999996</v>
      </c>
      <c r="F117" s="752"/>
      <c r="G117" s="833">
        <f t="shared" si="9"/>
        <v>0</v>
      </c>
      <c r="K117" s="776"/>
    </row>
    <row r="118" spans="1:11" ht="28.5" customHeight="1" x14ac:dyDescent="0.2">
      <c r="A118" s="835" t="s">
        <v>147</v>
      </c>
      <c r="B118" s="836"/>
      <c r="C118" s="836"/>
      <c r="D118" s="836"/>
      <c r="E118" s="836"/>
      <c r="F118" s="837"/>
      <c r="G118" s="838">
        <f>SUM(G112:G117)</f>
        <v>0</v>
      </c>
      <c r="K118" s="776"/>
    </row>
    <row r="119" spans="1:11" ht="28.5" customHeight="1" x14ac:dyDescent="0.2">
      <c r="A119" s="840"/>
      <c r="B119" s="825"/>
      <c r="C119" s="825"/>
      <c r="D119" s="825"/>
      <c r="E119" s="825"/>
      <c r="F119" s="841"/>
      <c r="G119" s="842"/>
      <c r="K119" s="776"/>
    </row>
    <row r="120" spans="1:11" ht="40.5" customHeight="1" x14ac:dyDescent="0.25">
      <c r="A120" s="818" t="s">
        <v>213</v>
      </c>
      <c r="B120" s="818" t="s">
        <v>1419</v>
      </c>
      <c r="C120" s="839" t="s">
        <v>2213</v>
      </c>
      <c r="D120" s="820" t="s">
        <v>1421</v>
      </c>
      <c r="E120" s="821"/>
      <c r="F120" s="822"/>
      <c r="G120" s="823">
        <f>G128</f>
        <v>0</v>
      </c>
      <c r="K120" s="776"/>
    </row>
    <row r="121" spans="1:11" ht="28.5" customHeight="1" x14ac:dyDescent="0.2">
      <c r="A121" s="824"/>
      <c r="B121" s="825"/>
      <c r="C121" s="825"/>
      <c r="D121" s="825"/>
      <c r="E121" s="825"/>
      <c r="F121" s="825"/>
      <c r="G121" s="826"/>
      <c r="K121" s="776"/>
    </row>
    <row r="122" spans="1:11" ht="28.5" customHeight="1" x14ac:dyDescent="0.2">
      <c r="A122" s="827" t="s">
        <v>142</v>
      </c>
      <c r="B122" s="828"/>
      <c r="C122" s="825" t="s">
        <v>95</v>
      </c>
      <c r="D122" s="825" t="s">
        <v>143</v>
      </c>
      <c r="E122" s="825" t="s">
        <v>144</v>
      </c>
      <c r="F122" s="825" t="s">
        <v>145</v>
      </c>
      <c r="G122" s="826" t="s">
        <v>146</v>
      </c>
      <c r="K122" s="776"/>
    </row>
    <row r="123" spans="1:11" ht="36" x14ac:dyDescent="0.2">
      <c r="A123" s="829" t="s">
        <v>902</v>
      </c>
      <c r="B123" s="829" t="s">
        <v>1237</v>
      </c>
      <c r="C123" s="830" t="s">
        <v>1238</v>
      </c>
      <c r="D123" s="831" t="s">
        <v>296</v>
      </c>
      <c r="E123" s="831">
        <v>2.27</v>
      </c>
      <c r="F123" s="752"/>
      <c r="G123" s="833">
        <f t="shared" ref="G123:G127" si="10">TRUNC(E123*F123,2)</f>
        <v>0</v>
      </c>
      <c r="K123" s="776"/>
    </row>
    <row r="124" spans="1:11" ht="36" x14ac:dyDescent="0.2">
      <c r="A124" s="829" t="s">
        <v>902</v>
      </c>
      <c r="B124" s="829" t="s">
        <v>2242</v>
      </c>
      <c r="C124" s="830" t="s">
        <v>2243</v>
      </c>
      <c r="D124" s="831" t="s">
        <v>296</v>
      </c>
      <c r="E124" s="831">
        <v>1.05</v>
      </c>
      <c r="F124" s="752"/>
      <c r="G124" s="833">
        <f t="shared" si="10"/>
        <v>0</v>
      </c>
      <c r="K124" s="776"/>
    </row>
    <row r="125" spans="1:11" ht="36" x14ac:dyDescent="0.2">
      <c r="A125" s="829" t="s">
        <v>902</v>
      </c>
      <c r="B125" s="829" t="s">
        <v>1240</v>
      </c>
      <c r="C125" s="830" t="s">
        <v>1241</v>
      </c>
      <c r="D125" s="831" t="s">
        <v>913</v>
      </c>
      <c r="E125" s="831">
        <v>0.56000000000000005</v>
      </c>
      <c r="F125" s="752"/>
      <c r="G125" s="833">
        <f t="shared" si="10"/>
        <v>0</v>
      </c>
      <c r="K125" s="776"/>
    </row>
    <row r="126" spans="1:11" ht="36" x14ac:dyDescent="0.2">
      <c r="A126" s="829" t="s">
        <v>117</v>
      </c>
      <c r="B126" s="829" t="s">
        <v>1152</v>
      </c>
      <c r="C126" s="830" t="s">
        <v>1153</v>
      </c>
      <c r="D126" s="831" t="s">
        <v>96</v>
      </c>
      <c r="E126" s="831">
        <v>5.5430000000000001</v>
      </c>
      <c r="F126" s="752"/>
      <c r="G126" s="833">
        <f t="shared" si="10"/>
        <v>0</v>
      </c>
      <c r="K126" s="776"/>
    </row>
    <row r="127" spans="1:11" ht="36" x14ac:dyDescent="0.2">
      <c r="A127" s="829" t="s">
        <v>117</v>
      </c>
      <c r="B127" s="829" t="s">
        <v>970</v>
      </c>
      <c r="C127" s="830" t="s">
        <v>971</v>
      </c>
      <c r="D127" s="831" t="s">
        <v>96</v>
      </c>
      <c r="E127" s="831">
        <v>5.181</v>
      </c>
      <c r="F127" s="752"/>
      <c r="G127" s="833">
        <f t="shared" si="10"/>
        <v>0</v>
      </c>
      <c r="K127" s="776"/>
    </row>
    <row r="128" spans="1:11" ht="28.5" customHeight="1" x14ac:dyDescent="0.2">
      <c r="A128" s="835" t="s">
        <v>147</v>
      </c>
      <c r="B128" s="836"/>
      <c r="C128" s="836"/>
      <c r="D128" s="836"/>
      <c r="E128" s="836"/>
      <c r="F128" s="837"/>
      <c r="G128" s="838">
        <f>SUM(G123:G127)</f>
        <v>0</v>
      </c>
      <c r="K128" s="776"/>
    </row>
    <row r="129" spans="1:11" ht="28.5" customHeight="1" x14ac:dyDescent="0.2">
      <c r="A129" s="840"/>
      <c r="B129" s="825"/>
      <c r="C129" s="825"/>
      <c r="D129" s="825"/>
      <c r="E129" s="825"/>
      <c r="F129" s="841"/>
      <c r="G129" s="842"/>
      <c r="K129" s="776"/>
    </row>
    <row r="130" spans="1:11" ht="34.5" customHeight="1" x14ac:dyDescent="0.25">
      <c r="A130" s="818" t="s">
        <v>213</v>
      </c>
      <c r="B130" s="818" t="s">
        <v>295</v>
      </c>
      <c r="C130" s="839" t="s">
        <v>1420</v>
      </c>
      <c r="D130" s="820" t="s">
        <v>1421</v>
      </c>
      <c r="E130" s="821"/>
      <c r="F130" s="822"/>
      <c r="G130" s="823">
        <f>G140</f>
        <v>0</v>
      </c>
      <c r="K130" s="776"/>
    </row>
    <row r="131" spans="1:11" ht="28.5" customHeight="1" x14ac:dyDescent="0.2">
      <c r="A131" s="824"/>
      <c r="B131" s="825"/>
      <c r="C131" s="825"/>
      <c r="D131" s="825"/>
      <c r="E131" s="825"/>
      <c r="F131" s="825"/>
      <c r="G131" s="826"/>
      <c r="K131" s="776"/>
    </row>
    <row r="132" spans="1:11" ht="28.5" customHeight="1" x14ac:dyDescent="0.2">
      <c r="A132" s="827" t="s">
        <v>142</v>
      </c>
      <c r="B132" s="828"/>
      <c r="C132" s="825" t="s">
        <v>95</v>
      </c>
      <c r="D132" s="825" t="s">
        <v>143</v>
      </c>
      <c r="E132" s="825" t="s">
        <v>144</v>
      </c>
      <c r="F132" s="825" t="s">
        <v>145</v>
      </c>
      <c r="G132" s="826" t="s">
        <v>146</v>
      </c>
      <c r="K132" s="776"/>
    </row>
    <row r="133" spans="1:11" ht="60" customHeight="1" x14ac:dyDescent="0.2">
      <c r="A133" s="829" t="s">
        <v>902</v>
      </c>
      <c r="B133" s="829" t="s">
        <v>942</v>
      </c>
      <c r="C133" s="830" t="s">
        <v>943</v>
      </c>
      <c r="D133" s="831" t="s">
        <v>908</v>
      </c>
      <c r="E133" s="831">
        <v>1.7050000000000001</v>
      </c>
      <c r="F133" s="752"/>
      <c r="G133" s="833">
        <f t="shared" ref="G133:G139" si="11">TRUNC(E133*F133,2)</f>
        <v>0</v>
      </c>
      <c r="K133" s="776"/>
    </row>
    <row r="134" spans="1:11" ht="28.5" customHeight="1" x14ac:dyDescent="0.2">
      <c r="A134" s="829" t="s">
        <v>902</v>
      </c>
      <c r="B134" s="829" t="s">
        <v>944</v>
      </c>
      <c r="C134" s="830" t="s">
        <v>945</v>
      </c>
      <c r="D134" s="831" t="s">
        <v>916</v>
      </c>
      <c r="E134" s="831">
        <v>2.3220000000000001</v>
      </c>
      <c r="F134" s="752"/>
      <c r="G134" s="833">
        <f t="shared" si="11"/>
        <v>0</v>
      </c>
      <c r="K134" s="776"/>
    </row>
    <row r="135" spans="1:11" ht="28.5" customHeight="1" x14ac:dyDescent="0.2">
      <c r="A135" s="829" t="s">
        <v>902</v>
      </c>
      <c r="B135" s="829" t="s">
        <v>946</v>
      </c>
      <c r="C135" s="830" t="s">
        <v>947</v>
      </c>
      <c r="D135" s="831" t="s">
        <v>913</v>
      </c>
      <c r="E135" s="831">
        <v>0.748</v>
      </c>
      <c r="F135" s="752"/>
      <c r="G135" s="833">
        <f t="shared" si="11"/>
        <v>0</v>
      </c>
      <c r="K135" s="776"/>
    </row>
    <row r="136" spans="1:11" ht="28.5" customHeight="1" x14ac:dyDescent="0.2">
      <c r="A136" s="829" t="s">
        <v>902</v>
      </c>
      <c r="B136" s="829" t="s">
        <v>948</v>
      </c>
      <c r="C136" s="830" t="s">
        <v>949</v>
      </c>
      <c r="D136" s="831" t="s">
        <v>908</v>
      </c>
      <c r="E136" s="831">
        <v>0.309</v>
      </c>
      <c r="F136" s="752"/>
      <c r="G136" s="833">
        <f t="shared" si="11"/>
        <v>0</v>
      </c>
      <c r="K136" s="776"/>
    </row>
    <row r="137" spans="1:11" ht="28.5" customHeight="1" x14ac:dyDescent="0.2">
      <c r="A137" s="829" t="s">
        <v>902</v>
      </c>
      <c r="B137" s="829" t="s">
        <v>950</v>
      </c>
      <c r="C137" s="830" t="s">
        <v>951</v>
      </c>
      <c r="D137" s="831" t="s">
        <v>296</v>
      </c>
      <c r="E137" s="831">
        <v>1</v>
      </c>
      <c r="F137" s="752"/>
      <c r="G137" s="833">
        <f t="shared" si="11"/>
        <v>0</v>
      </c>
      <c r="K137" s="776"/>
    </row>
    <row r="138" spans="1:11" ht="28.5" customHeight="1" x14ac:dyDescent="0.2">
      <c r="A138" s="829" t="s">
        <v>117</v>
      </c>
      <c r="B138" s="829" t="s">
        <v>927</v>
      </c>
      <c r="C138" s="830" t="s">
        <v>928</v>
      </c>
      <c r="D138" s="831" t="s">
        <v>96</v>
      </c>
      <c r="E138" s="831">
        <v>1.3779999999999999</v>
      </c>
      <c r="F138" s="752"/>
      <c r="G138" s="833">
        <f t="shared" si="11"/>
        <v>0</v>
      </c>
      <c r="K138" s="776"/>
    </row>
    <row r="139" spans="1:11" ht="28.5" customHeight="1" x14ac:dyDescent="0.2">
      <c r="A139" s="829" t="s">
        <v>117</v>
      </c>
      <c r="B139" s="829" t="s">
        <v>952</v>
      </c>
      <c r="C139" s="830" t="s">
        <v>953</v>
      </c>
      <c r="D139" s="831" t="s">
        <v>96</v>
      </c>
      <c r="E139" s="831">
        <v>1.4179999999999999</v>
      </c>
      <c r="F139" s="752"/>
      <c r="G139" s="833">
        <f t="shared" si="11"/>
        <v>0</v>
      </c>
      <c r="K139" s="776"/>
    </row>
    <row r="140" spans="1:11" ht="28.5" customHeight="1" x14ac:dyDescent="0.2">
      <c r="A140" s="835" t="s">
        <v>147</v>
      </c>
      <c r="B140" s="836"/>
      <c r="C140" s="836"/>
      <c r="D140" s="836"/>
      <c r="E140" s="836"/>
      <c r="F140" s="837"/>
      <c r="G140" s="838">
        <f>SUM(G133:G139)</f>
        <v>0</v>
      </c>
      <c r="K140" s="776"/>
    </row>
    <row r="141" spans="1:11" ht="28.5" customHeight="1" x14ac:dyDescent="0.2">
      <c r="A141" s="840"/>
      <c r="B141" s="825"/>
      <c r="C141" s="825"/>
      <c r="D141" s="825"/>
      <c r="E141" s="825"/>
      <c r="F141" s="841"/>
      <c r="G141" s="842"/>
      <c r="K141" s="776"/>
    </row>
    <row r="142" spans="1:11" ht="39.75" customHeight="1" x14ac:dyDescent="0.25">
      <c r="A142" s="818" t="s">
        <v>213</v>
      </c>
      <c r="B142" s="818" t="s">
        <v>1422</v>
      </c>
      <c r="C142" s="839" t="s">
        <v>1423</v>
      </c>
      <c r="D142" s="820" t="s">
        <v>1421</v>
      </c>
      <c r="E142" s="821"/>
      <c r="F142" s="822"/>
      <c r="G142" s="823">
        <f>G151</f>
        <v>0</v>
      </c>
      <c r="K142" s="776"/>
    </row>
    <row r="143" spans="1:11" ht="28.5" customHeight="1" x14ac:dyDescent="0.2">
      <c r="A143" s="824"/>
      <c r="B143" s="825"/>
      <c r="C143" s="825"/>
      <c r="D143" s="825"/>
      <c r="E143" s="825"/>
      <c r="F143" s="825"/>
      <c r="G143" s="826"/>
      <c r="K143" s="776"/>
    </row>
    <row r="144" spans="1:11" ht="28.5" customHeight="1" x14ac:dyDescent="0.2">
      <c r="A144" s="827" t="s">
        <v>142</v>
      </c>
      <c r="B144" s="828"/>
      <c r="C144" s="825" t="s">
        <v>95</v>
      </c>
      <c r="D144" s="825" t="s">
        <v>143</v>
      </c>
      <c r="E144" s="825" t="s">
        <v>144</v>
      </c>
      <c r="F144" s="825" t="s">
        <v>145</v>
      </c>
      <c r="G144" s="826" t="s">
        <v>146</v>
      </c>
      <c r="K144" s="776"/>
    </row>
    <row r="145" spans="1:11" ht="35.25" customHeight="1" x14ac:dyDescent="0.2">
      <c r="A145" s="829" t="s">
        <v>902</v>
      </c>
      <c r="B145" s="829" t="s">
        <v>2244</v>
      </c>
      <c r="C145" s="830" t="s">
        <v>2245</v>
      </c>
      <c r="D145" s="831" t="s">
        <v>913</v>
      </c>
      <c r="E145" s="831">
        <v>3.7999999999999999E-2</v>
      </c>
      <c r="F145" s="752"/>
      <c r="G145" s="833">
        <f t="shared" ref="G145:G150" si="12">TRUNC(E145*F145,2)</f>
        <v>0</v>
      </c>
      <c r="K145" s="776"/>
    </row>
    <row r="146" spans="1:11" ht="35.25" customHeight="1" x14ac:dyDescent="0.2">
      <c r="A146" s="829" t="s">
        <v>902</v>
      </c>
      <c r="B146" s="829" t="s">
        <v>2246</v>
      </c>
      <c r="C146" s="830" t="s">
        <v>2247</v>
      </c>
      <c r="D146" s="831" t="s">
        <v>916</v>
      </c>
      <c r="E146" s="831">
        <v>2.5</v>
      </c>
      <c r="F146" s="752"/>
      <c r="G146" s="833">
        <f t="shared" si="12"/>
        <v>0</v>
      </c>
      <c r="K146" s="776"/>
    </row>
    <row r="147" spans="1:11" ht="35.25" customHeight="1" x14ac:dyDescent="0.2">
      <c r="A147" s="829" t="s">
        <v>902</v>
      </c>
      <c r="B147" s="829" t="s">
        <v>2248</v>
      </c>
      <c r="C147" s="830" t="s">
        <v>2249</v>
      </c>
      <c r="D147" s="831" t="s">
        <v>908</v>
      </c>
      <c r="E147" s="831">
        <v>15</v>
      </c>
      <c r="F147" s="752"/>
      <c r="G147" s="833">
        <f t="shared" si="12"/>
        <v>0</v>
      </c>
      <c r="K147" s="776"/>
    </row>
    <row r="148" spans="1:11" ht="35.25" customHeight="1" x14ac:dyDescent="0.2">
      <c r="A148" s="829" t="s">
        <v>902</v>
      </c>
      <c r="B148" s="829" t="s">
        <v>2250</v>
      </c>
      <c r="C148" s="830" t="s">
        <v>2251</v>
      </c>
      <c r="D148" s="831" t="s">
        <v>296</v>
      </c>
      <c r="E148" s="831">
        <v>1.05</v>
      </c>
      <c r="F148" s="752"/>
      <c r="G148" s="833">
        <f t="shared" si="12"/>
        <v>0</v>
      </c>
      <c r="K148" s="776"/>
    </row>
    <row r="149" spans="1:11" ht="35.25" customHeight="1" x14ac:dyDescent="0.2">
      <c r="A149" s="829" t="s">
        <v>117</v>
      </c>
      <c r="B149" s="829" t="s">
        <v>970</v>
      </c>
      <c r="C149" s="830" t="s">
        <v>971</v>
      </c>
      <c r="D149" s="831" t="s">
        <v>96</v>
      </c>
      <c r="E149" s="831">
        <v>0.7</v>
      </c>
      <c r="F149" s="752"/>
      <c r="G149" s="833">
        <f t="shared" si="12"/>
        <v>0</v>
      </c>
      <c r="K149" s="776"/>
    </row>
    <row r="150" spans="1:11" ht="28.5" customHeight="1" x14ac:dyDescent="0.2">
      <c r="A150" s="829" t="s">
        <v>117</v>
      </c>
      <c r="B150" s="829" t="s">
        <v>927</v>
      </c>
      <c r="C150" s="830" t="s">
        <v>928</v>
      </c>
      <c r="D150" s="831" t="s">
        <v>96</v>
      </c>
      <c r="E150" s="831">
        <v>0.7</v>
      </c>
      <c r="F150" s="752"/>
      <c r="G150" s="833">
        <f t="shared" si="12"/>
        <v>0</v>
      </c>
      <c r="K150" s="776"/>
    </row>
    <row r="151" spans="1:11" ht="28.5" customHeight="1" x14ac:dyDescent="0.2">
      <c r="A151" s="835" t="s">
        <v>147</v>
      </c>
      <c r="B151" s="836"/>
      <c r="C151" s="836"/>
      <c r="D151" s="836"/>
      <c r="E151" s="836"/>
      <c r="F151" s="837"/>
      <c r="G151" s="838">
        <f>SUM(G145:G150)</f>
        <v>0</v>
      </c>
      <c r="K151" s="776"/>
    </row>
    <row r="152" spans="1:11" ht="28.5" customHeight="1" x14ac:dyDescent="0.2">
      <c r="A152" s="840"/>
      <c r="B152" s="825"/>
      <c r="C152" s="825"/>
      <c r="D152" s="825"/>
      <c r="E152" s="825"/>
      <c r="F152" s="841"/>
      <c r="G152" s="842"/>
      <c r="K152" s="776"/>
    </row>
    <row r="153" spans="1:11" ht="93.75" customHeight="1" x14ac:dyDescent="0.25">
      <c r="A153" s="818" t="s">
        <v>213</v>
      </c>
      <c r="B153" s="818" t="s">
        <v>1425</v>
      </c>
      <c r="C153" s="839" t="s">
        <v>1426</v>
      </c>
      <c r="D153" s="820" t="s">
        <v>1251</v>
      </c>
      <c r="E153" s="821"/>
      <c r="F153" s="822"/>
      <c r="G153" s="823">
        <f>G160</f>
        <v>0</v>
      </c>
      <c r="K153" s="776"/>
    </row>
    <row r="154" spans="1:11" ht="28.5" customHeight="1" x14ac:dyDescent="0.2">
      <c r="A154" s="824"/>
      <c r="B154" s="825"/>
      <c r="C154" s="825"/>
      <c r="D154" s="825"/>
      <c r="E154" s="825"/>
      <c r="F154" s="825"/>
      <c r="G154" s="826"/>
      <c r="K154" s="776"/>
    </row>
    <row r="155" spans="1:11" ht="28.5" customHeight="1" x14ac:dyDescent="0.2">
      <c r="A155" s="827" t="s">
        <v>142</v>
      </c>
      <c r="B155" s="828"/>
      <c r="C155" s="825" t="s">
        <v>95</v>
      </c>
      <c r="D155" s="825" t="s">
        <v>143</v>
      </c>
      <c r="E155" s="825" t="s">
        <v>144</v>
      </c>
      <c r="F155" s="825" t="s">
        <v>145</v>
      </c>
      <c r="G155" s="826" t="s">
        <v>146</v>
      </c>
      <c r="K155" s="776"/>
    </row>
    <row r="156" spans="1:11" ht="36" x14ac:dyDescent="0.2">
      <c r="A156" s="829" t="s">
        <v>117</v>
      </c>
      <c r="B156" s="829" t="s">
        <v>954</v>
      </c>
      <c r="C156" s="830" t="s">
        <v>955</v>
      </c>
      <c r="D156" s="831" t="s">
        <v>128</v>
      </c>
      <c r="E156" s="831">
        <v>10</v>
      </c>
      <c r="F156" s="752"/>
      <c r="G156" s="833">
        <f t="shared" ref="G156:G159" si="13">TRUNC(E156*F156,2)</f>
        <v>0</v>
      </c>
      <c r="K156" s="776"/>
    </row>
    <row r="157" spans="1:11" ht="54" x14ac:dyDescent="0.2">
      <c r="A157" s="829" t="s">
        <v>117</v>
      </c>
      <c r="B157" s="829" t="s">
        <v>956</v>
      </c>
      <c r="C157" s="830" t="s">
        <v>957</v>
      </c>
      <c r="D157" s="831" t="s">
        <v>14</v>
      </c>
      <c r="E157" s="831">
        <v>1</v>
      </c>
      <c r="F157" s="752"/>
      <c r="G157" s="833">
        <f t="shared" si="13"/>
        <v>0</v>
      </c>
      <c r="K157" s="776"/>
    </row>
    <row r="158" spans="1:11" ht="72" x14ac:dyDescent="0.2">
      <c r="A158" s="829" t="s">
        <v>117</v>
      </c>
      <c r="B158" s="829" t="s">
        <v>958</v>
      </c>
      <c r="C158" s="830" t="s">
        <v>959</v>
      </c>
      <c r="D158" s="831" t="s">
        <v>14</v>
      </c>
      <c r="E158" s="831">
        <v>1</v>
      </c>
      <c r="F158" s="752"/>
      <c r="G158" s="833">
        <f t="shared" si="13"/>
        <v>0</v>
      </c>
      <c r="K158" s="776"/>
    </row>
    <row r="159" spans="1:11" ht="28.5" customHeight="1" x14ac:dyDescent="0.2">
      <c r="A159" s="829" t="s">
        <v>117</v>
      </c>
      <c r="B159" s="829" t="s">
        <v>962</v>
      </c>
      <c r="C159" s="830" t="s">
        <v>963</v>
      </c>
      <c r="D159" s="831" t="s">
        <v>14</v>
      </c>
      <c r="E159" s="831">
        <v>1</v>
      </c>
      <c r="F159" s="752"/>
      <c r="G159" s="833">
        <f t="shared" si="13"/>
        <v>0</v>
      </c>
      <c r="K159" s="776"/>
    </row>
    <row r="160" spans="1:11" ht="28.5" customHeight="1" x14ac:dyDescent="0.2">
      <c r="A160" s="835" t="s">
        <v>147</v>
      </c>
      <c r="B160" s="836"/>
      <c r="C160" s="836"/>
      <c r="D160" s="836"/>
      <c r="E160" s="836"/>
      <c r="F160" s="837"/>
      <c r="G160" s="838">
        <f>SUM(G156:G159)</f>
        <v>0</v>
      </c>
      <c r="K160" s="776"/>
    </row>
    <row r="161" spans="1:11" ht="28.5" customHeight="1" x14ac:dyDescent="0.2">
      <c r="A161" s="840"/>
      <c r="B161" s="825"/>
      <c r="C161" s="825"/>
      <c r="D161" s="825"/>
      <c r="E161" s="825"/>
      <c r="F161" s="841"/>
      <c r="G161" s="842"/>
      <c r="K161" s="776"/>
    </row>
    <row r="162" spans="1:11" ht="90" x14ac:dyDescent="0.25">
      <c r="A162" s="818" t="s">
        <v>213</v>
      </c>
      <c r="B162" s="818" t="s">
        <v>1427</v>
      </c>
      <c r="C162" s="839" t="s">
        <v>1428</v>
      </c>
      <c r="D162" s="820" t="s">
        <v>1429</v>
      </c>
      <c r="E162" s="821"/>
      <c r="F162" s="822"/>
      <c r="G162" s="823">
        <f>G169</f>
        <v>0</v>
      </c>
      <c r="K162" s="776"/>
    </row>
    <row r="163" spans="1:11" ht="28.5" customHeight="1" x14ac:dyDescent="0.2">
      <c r="A163" s="824"/>
      <c r="B163" s="825"/>
      <c r="C163" s="825"/>
      <c r="D163" s="825"/>
      <c r="E163" s="825"/>
      <c r="F163" s="825"/>
      <c r="G163" s="826"/>
      <c r="K163" s="776"/>
    </row>
    <row r="164" spans="1:11" ht="28.5" customHeight="1" x14ac:dyDescent="0.2">
      <c r="A164" s="827" t="s">
        <v>142</v>
      </c>
      <c r="B164" s="828"/>
      <c r="C164" s="825" t="s">
        <v>95</v>
      </c>
      <c r="D164" s="825" t="s">
        <v>143</v>
      </c>
      <c r="E164" s="825" t="s">
        <v>144</v>
      </c>
      <c r="F164" s="825" t="s">
        <v>145</v>
      </c>
      <c r="G164" s="826" t="s">
        <v>146</v>
      </c>
      <c r="K164" s="776"/>
    </row>
    <row r="165" spans="1:11" ht="36" x14ac:dyDescent="0.2">
      <c r="A165" s="829" t="s">
        <v>117</v>
      </c>
      <c r="B165" s="829" t="s">
        <v>954</v>
      </c>
      <c r="C165" s="830" t="s">
        <v>955</v>
      </c>
      <c r="D165" s="831" t="s">
        <v>128</v>
      </c>
      <c r="E165" s="831">
        <v>10</v>
      </c>
      <c r="F165" s="752"/>
      <c r="G165" s="833">
        <f t="shared" ref="G165:G168" si="14">TRUNC(E165*F165,2)</f>
        <v>0</v>
      </c>
      <c r="K165" s="776"/>
    </row>
    <row r="166" spans="1:11" ht="54" x14ac:dyDescent="0.2">
      <c r="A166" s="829" t="s">
        <v>117</v>
      </c>
      <c r="B166" s="829" t="s">
        <v>956</v>
      </c>
      <c r="C166" s="830" t="s">
        <v>957</v>
      </c>
      <c r="D166" s="831" t="s">
        <v>14</v>
      </c>
      <c r="E166" s="831">
        <v>1</v>
      </c>
      <c r="F166" s="752"/>
      <c r="G166" s="833">
        <f t="shared" si="14"/>
        <v>0</v>
      </c>
      <c r="K166" s="776"/>
    </row>
    <row r="167" spans="1:11" ht="72" x14ac:dyDescent="0.2">
      <c r="A167" s="829" t="s">
        <v>117</v>
      </c>
      <c r="B167" s="829" t="s">
        <v>958</v>
      </c>
      <c r="C167" s="830" t="s">
        <v>959</v>
      </c>
      <c r="D167" s="831" t="s">
        <v>14</v>
      </c>
      <c r="E167" s="831">
        <v>1</v>
      </c>
      <c r="F167" s="752"/>
      <c r="G167" s="833">
        <f t="shared" si="14"/>
        <v>0</v>
      </c>
      <c r="K167" s="776"/>
    </row>
    <row r="168" spans="1:11" ht="54" x14ac:dyDescent="0.2">
      <c r="A168" s="829" t="s">
        <v>117</v>
      </c>
      <c r="B168" s="829" t="s">
        <v>960</v>
      </c>
      <c r="C168" s="830" t="s">
        <v>961</v>
      </c>
      <c r="D168" s="831" t="s">
        <v>14</v>
      </c>
      <c r="E168" s="831">
        <v>1</v>
      </c>
      <c r="F168" s="752"/>
      <c r="G168" s="833">
        <f t="shared" si="14"/>
        <v>0</v>
      </c>
      <c r="K168" s="776"/>
    </row>
    <row r="169" spans="1:11" ht="28.5" customHeight="1" x14ac:dyDescent="0.2">
      <c r="A169" s="835" t="s">
        <v>147</v>
      </c>
      <c r="B169" s="836"/>
      <c r="C169" s="836"/>
      <c r="D169" s="836"/>
      <c r="E169" s="836"/>
      <c r="F169" s="837"/>
      <c r="G169" s="838">
        <f>SUM(G165:G168)</f>
        <v>0</v>
      </c>
      <c r="K169" s="776"/>
    </row>
    <row r="170" spans="1:11" ht="28.5" customHeight="1" x14ac:dyDescent="0.2">
      <c r="A170" s="840"/>
      <c r="B170" s="825"/>
      <c r="C170" s="825"/>
      <c r="D170" s="825"/>
      <c r="E170" s="825"/>
      <c r="F170" s="841"/>
      <c r="G170" s="842"/>
      <c r="K170" s="776"/>
    </row>
    <row r="171" spans="1:11" ht="90" x14ac:dyDescent="0.25">
      <c r="A171" s="818" t="s">
        <v>213</v>
      </c>
      <c r="B171" s="818" t="s">
        <v>1430</v>
      </c>
      <c r="C171" s="839" t="s">
        <v>1431</v>
      </c>
      <c r="D171" s="820" t="s">
        <v>1251</v>
      </c>
      <c r="E171" s="821"/>
      <c r="F171" s="822"/>
      <c r="G171" s="823">
        <f>G178</f>
        <v>0</v>
      </c>
      <c r="K171" s="776"/>
    </row>
    <row r="172" spans="1:11" ht="28.5" customHeight="1" x14ac:dyDescent="0.2">
      <c r="A172" s="824"/>
      <c r="B172" s="825"/>
      <c r="C172" s="825"/>
      <c r="D172" s="825"/>
      <c r="E172" s="825"/>
      <c r="F172" s="825"/>
      <c r="G172" s="826"/>
      <c r="K172" s="776"/>
    </row>
    <row r="173" spans="1:11" ht="28.5" customHeight="1" x14ac:dyDescent="0.2">
      <c r="A173" s="827" t="s">
        <v>142</v>
      </c>
      <c r="B173" s="828"/>
      <c r="C173" s="825" t="s">
        <v>95</v>
      </c>
      <c r="D173" s="825" t="s">
        <v>143</v>
      </c>
      <c r="E173" s="825" t="s">
        <v>144</v>
      </c>
      <c r="F173" s="825" t="s">
        <v>145</v>
      </c>
      <c r="G173" s="826" t="s">
        <v>146</v>
      </c>
      <c r="K173" s="776"/>
    </row>
    <row r="174" spans="1:11" ht="36" x14ac:dyDescent="0.2">
      <c r="A174" s="829" t="s">
        <v>117</v>
      </c>
      <c r="B174" s="829" t="s">
        <v>954</v>
      </c>
      <c r="C174" s="830" t="s">
        <v>955</v>
      </c>
      <c r="D174" s="831" t="s">
        <v>128</v>
      </c>
      <c r="E174" s="831">
        <v>10</v>
      </c>
      <c r="F174" s="752"/>
      <c r="G174" s="833">
        <f t="shared" ref="G174:G177" si="15">TRUNC(E174*F174,2)</f>
        <v>0</v>
      </c>
      <c r="K174" s="776"/>
    </row>
    <row r="175" spans="1:11" ht="54" x14ac:dyDescent="0.2">
      <c r="A175" s="829" t="s">
        <v>117</v>
      </c>
      <c r="B175" s="829" t="s">
        <v>956</v>
      </c>
      <c r="C175" s="830" t="s">
        <v>957</v>
      </c>
      <c r="D175" s="831" t="s">
        <v>14</v>
      </c>
      <c r="E175" s="831">
        <v>1</v>
      </c>
      <c r="F175" s="752"/>
      <c r="G175" s="833">
        <f t="shared" si="15"/>
        <v>0</v>
      </c>
      <c r="K175" s="776"/>
    </row>
    <row r="176" spans="1:11" ht="72" x14ac:dyDescent="0.2">
      <c r="A176" s="829" t="s">
        <v>117</v>
      </c>
      <c r="B176" s="829" t="s">
        <v>958</v>
      </c>
      <c r="C176" s="830" t="s">
        <v>959</v>
      </c>
      <c r="D176" s="831" t="s">
        <v>14</v>
      </c>
      <c r="E176" s="831">
        <v>1</v>
      </c>
      <c r="F176" s="752"/>
      <c r="G176" s="833">
        <f t="shared" si="15"/>
        <v>0</v>
      </c>
      <c r="K176" s="776"/>
    </row>
    <row r="177" spans="1:11" ht="54" x14ac:dyDescent="0.2">
      <c r="A177" s="829" t="s">
        <v>117</v>
      </c>
      <c r="B177" s="829" t="s">
        <v>962</v>
      </c>
      <c r="C177" s="830" t="s">
        <v>963</v>
      </c>
      <c r="D177" s="831" t="s">
        <v>14</v>
      </c>
      <c r="E177" s="831">
        <v>1</v>
      </c>
      <c r="F177" s="752"/>
      <c r="G177" s="833">
        <f t="shared" si="15"/>
        <v>0</v>
      </c>
      <c r="K177" s="776"/>
    </row>
    <row r="178" spans="1:11" ht="28.5" customHeight="1" x14ac:dyDescent="0.2">
      <c r="A178" s="835" t="s">
        <v>147</v>
      </c>
      <c r="B178" s="836"/>
      <c r="C178" s="836"/>
      <c r="D178" s="836"/>
      <c r="E178" s="836"/>
      <c r="F178" s="837"/>
      <c r="G178" s="838">
        <f>SUM(G174:G177)</f>
        <v>0</v>
      </c>
      <c r="K178" s="776"/>
    </row>
    <row r="179" spans="1:11" ht="28.5" customHeight="1" x14ac:dyDescent="0.2">
      <c r="A179" s="840"/>
      <c r="B179" s="825"/>
      <c r="C179" s="825"/>
      <c r="D179" s="825"/>
      <c r="E179" s="825"/>
      <c r="F179" s="841"/>
      <c r="G179" s="842"/>
      <c r="K179" s="776"/>
    </row>
    <row r="180" spans="1:11" ht="36" x14ac:dyDescent="0.25">
      <c r="A180" s="818" t="s">
        <v>213</v>
      </c>
      <c r="B180" s="818" t="s">
        <v>1432</v>
      </c>
      <c r="C180" s="839" t="s">
        <v>1433</v>
      </c>
      <c r="D180" s="820" t="s">
        <v>1421</v>
      </c>
      <c r="E180" s="821"/>
      <c r="F180" s="822"/>
      <c r="G180" s="823">
        <f>G188</f>
        <v>0</v>
      </c>
      <c r="K180" s="776"/>
    </row>
    <row r="181" spans="1:11" ht="28.5" customHeight="1" x14ac:dyDescent="0.2">
      <c r="A181" s="824"/>
      <c r="B181" s="825"/>
      <c r="C181" s="825"/>
      <c r="D181" s="825"/>
      <c r="E181" s="825"/>
      <c r="F181" s="825"/>
      <c r="G181" s="826"/>
      <c r="K181" s="776"/>
    </row>
    <row r="182" spans="1:11" ht="28.5" customHeight="1" x14ac:dyDescent="0.2">
      <c r="A182" s="827" t="s">
        <v>142</v>
      </c>
      <c r="B182" s="828"/>
      <c r="C182" s="825" t="s">
        <v>95</v>
      </c>
      <c r="D182" s="825" t="s">
        <v>143</v>
      </c>
      <c r="E182" s="825" t="s">
        <v>144</v>
      </c>
      <c r="F182" s="825" t="s">
        <v>145</v>
      </c>
      <c r="G182" s="826" t="s">
        <v>146</v>
      </c>
      <c r="K182" s="776"/>
    </row>
    <row r="183" spans="1:11" ht="18" x14ac:dyDescent="0.2">
      <c r="A183" s="829" t="s">
        <v>902</v>
      </c>
      <c r="B183" s="829" t="s">
        <v>964</v>
      </c>
      <c r="C183" s="830" t="s">
        <v>965</v>
      </c>
      <c r="D183" s="831" t="s">
        <v>913</v>
      </c>
      <c r="E183" s="831">
        <v>2.1000000000000001E-2</v>
      </c>
      <c r="F183" s="752"/>
      <c r="G183" s="833">
        <f t="shared" ref="G183:G187" si="16">TRUNC(E183*F183,2)</f>
        <v>0</v>
      </c>
      <c r="K183" s="776"/>
    </row>
    <row r="184" spans="1:11" ht="18" x14ac:dyDescent="0.2">
      <c r="A184" s="829" t="s">
        <v>902</v>
      </c>
      <c r="B184" s="829" t="s">
        <v>948</v>
      </c>
      <c r="C184" s="830" t="s">
        <v>949</v>
      </c>
      <c r="D184" s="831" t="s">
        <v>908</v>
      </c>
      <c r="E184" s="831">
        <v>0.35699999999999998</v>
      </c>
      <c r="F184" s="752"/>
      <c r="G184" s="833">
        <f t="shared" si="16"/>
        <v>0</v>
      </c>
      <c r="K184" s="776"/>
    </row>
    <row r="185" spans="1:11" ht="18" x14ac:dyDescent="0.2">
      <c r="A185" s="829" t="s">
        <v>902</v>
      </c>
      <c r="B185" s="829" t="s">
        <v>966</v>
      </c>
      <c r="C185" s="830" t="s">
        <v>967</v>
      </c>
      <c r="D185" s="831" t="s">
        <v>296</v>
      </c>
      <c r="E185" s="831">
        <v>1</v>
      </c>
      <c r="F185" s="752"/>
      <c r="G185" s="833">
        <f t="shared" si="16"/>
        <v>0</v>
      </c>
      <c r="K185" s="776"/>
    </row>
    <row r="186" spans="1:11" ht="18" x14ac:dyDescent="0.2">
      <c r="A186" s="829" t="s">
        <v>117</v>
      </c>
      <c r="B186" s="829" t="s">
        <v>927</v>
      </c>
      <c r="C186" s="830" t="s">
        <v>928</v>
      </c>
      <c r="D186" s="831" t="s">
        <v>96</v>
      </c>
      <c r="E186" s="831">
        <v>0.38300000000000001</v>
      </c>
      <c r="F186" s="752"/>
      <c r="G186" s="833">
        <f t="shared" si="16"/>
        <v>0</v>
      </c>
      <c r="K186" s="776"/>
    </row>
    <row r="187" spans="1:11" ht="28.5" customHeight="1" x14ac:dyDescent="0.2">
      <c r="A187" s="829" t="s">
        <v>117</v>
      </c>
      <c r="B187" s="829" t="s">
        <v>952</v>
      </c>
      <c r="C187" s="830" t="s">
        <v>953</v>
      </c>
      <c r="D187" s="831" t="s">
        <v>96</v>
      </c>
      <c r="E187" s="831">
        <v>0.39400000000000002</v>
      </c>
      <c r="F187" s="752"/>
      <c r="G187" s="833">
        <f t="shared" si="16"/>
        <v>0</v>
      </c>
      <c r="K187" s="776"/>
    </row>
    <row r="188" spans="1:11" ht="28.5" customHeight="1" x14ac:dyDescent="0.2">
      <c r="A188" s="835" t="s">
        <v>147</v>
      </c>
      <c r="B188" s="836"/>
      <c r="C188" s="836"/>
      <c r="D188" s="836"/>
      <c r="E188" s="836"/>
      <c r="F188" s="837"/>
      <c r="G188" s="838">
        <f>SUM(G183:G187)</f>
        <v>0</v>
      </c>
      <c r="K188" s="776"/>
    </row>
    <row r="189" spans="1:11" ht="28.5" customHeight="1" x14ac:dyDescent="0.2">
      <c r="A189" s="840"/>
      <c r="B189" s="825"/>
      <c r="C189" s="825"/>
      <c r="D189" s="825"/>
      <c r="E189" s="825"/>
      <c r="F189" s="841"/>
      <c r="G189" s="842"/>
      <c r="K189" s="776"/>
    </row>
    <row r="190" spans="1:11" ht="71.25" customHeight="1" x14ac:dyDescent="0.25">
      <c r="A190" s="818" t="s">
        <v>213</v>
      </c>
      <c r="B190" s="818" t="s">
        <v>305</v>
      </c>
      <c r="C190" s="839" t="s">
        <v>1434</v>
      </c>
      <c r="D190" s="820" t="s">
        <v>1421</v>
      </c>
      <c r="E190" s="821"/>
      <c r="F190" s="822"/>
      <c r="G190" s="823">
        <f>G196</f>
        <v>0</v>
      </c>
      <c r="K190" s="776"/>
    </row>
    <row r="191" spans="1:11" ht="28.5" customHeight="1" x14ac:dyDescent="0.2">
      <c r="A191" s="824"/>
      <c r="B191" s="825"/>
      <c r="C191" s="825"/>
      <c r="D191" s="825"/>
      <c r="E191" s="825"/>
      <c r="F191" s="825"/>
      <c r="G191" s="826"/>
      <c r="K191" s="776"/>
    </row>
    <row r="192" spans="1:11" ht="28.5" customHeight="1" x14ac:dyDescent="0.2">
      <c r="A192" s="827" t="s">
        <v>142</v>
      </c>
      <c r="B192" s="828"/>
      <c r="C192" s="825" t="s">
        <v>95</v>
      </c>
      <c r="D192" s="825" t="s">
        <v>143</v>
      </c>
      <c r="E192" s="825" t="s">
        <v>144</v>
      </c>
      <c r="F192" s="825" t="s">
        <v>145</v>
      </c>
      <c r="G192" s="826" t="s">
        <v>146</v>
      </c>
      <c r="K192" s="776"/>
    </row>
    <row r="193" spans="1:11" ht="36" x14ac:dyDescent="0.2">
      <c r="A193" s="829" t="s">
        <v>902</v>
      </c>
      <c r="B193" s="829" t="s">
        <v>968</v>
      </c>
      <c r="C193" s="830" t="s">
        <v>969</v>
      </c>
      <c r="D193" s="831" t="s">
        <v>913</v>
      </c>
      <c r="E193" s="831">
        <v>15.6</v>
      </c>
      <c r="F193" s="752"/>
      <c r="G193" s="833">
        <f t="shared" ref="G193:G195" si="17">TRUNC(E193*F193,2)</f>
        <v>0</v>
      </c>
      <c r="K193" s="776"/>
    </row>
    <row r="194" spans="1:11" ht="36" x14ac:dyDescent="0.2">
      <c r="A194" s="829" t="s">
        <v>117</v>
      </c>
      <c r="B194" s="829" t="s">
        <v>970</v>
      </c>
      <c r="C194" s="830" t="s">
        <v>971</v>
      </c>
      <c r="D194" s="831" t="s">
        <v>96</v>
      </c>
      <c r="E194" s="831">
        <v>0.42599999999999999</v>
      </c>
      <c r="F194" s="752"/>
      <c r="G194" s="833">
        <f t="shared" si="17"/>
        <v>0</v>
      </c>
      <c r="K194" s="776"/>
    </row>
    <row r="195" spans="1:11" ht="18" x14ac:dyDescent="0.2">
      <c r="A195" s="829" t="s">
        <v>117</v>
      </c>
      <c r="B195" s="829" t="s">
        <v>927</v>
      </c>
      <c r="C195" s="830" t="s">
        <v>928</v>
      </c>
      <c r="D195" s="831" t="s">
        <v>96</v>
      </c>
      <c r="E195" s="831">
        <v>0.42599999999999999</v>
      </c>
      <c r="F195" s="752"/>
      <c r="G195" s="833">
        <f t="shared" si="17"/>
        <v>0</v>
      </c>
      <c r="K195" s="776"/>
    </row>
    <row r="196" spans="1:11" ht="28.5" customHeight="1" x14ac:dyDescent="0.2">
      <c r="A196" s="835" t="s">
        <v>147</v>
      </c>
      <c r="B196" s="836"/>
      <c r="C196" s="836"/>
      <c r="D196" s="836"/>
      <c r="E196" s="836"/>
      <c r="F196" s="837"/>
      <c r="G196" s="838">
        <f>SUM(G193:G195)</f>
        <v>0</v>
      </c>
      <c r="K196" s="776"/>
    </row>
    <row r="197" spans="1:11" ht="28.5" customHeight="1" x14ac:dyDescent="0.2">
      <c r="A197" s="840"/>
      <c r="B197" s="825"/>
      <c r="C197" s="825"/>
      <c r="D197" s="825"/>
      <c r="E197" s="825"/>
      <c r="F197" s="841"/>
      <c r="G197" s="842"/>
      <c r="K197" s="776"/>
    </row>
    <row r="198" spans="1:11" ht="72" x14ac:dyDescent="0.25">
      <c r="A198" s="818" t="s">
        <v>213</v>
      </c>
      <c r="B198" s="818" t="s">
        <v>1435</v>
      </c>
      <c r="C198" s="839" t="s">
        <v>1436</v>
      </c>
      <c r="D198" s="820" t="s">
        <v>1421</v>
      </c>
      <c r="E198" s="821"/>
      <c r="F198" s="822"/>
      <c r="G198" s="823">
        <f>G207</f>
        <v>0</v>
      </c>
      <c r="K198" s="776"/>
    </row>
    <row r="199" spans="1:11" ht="15" customHeight="1" x14ac:dyDescent="0.2">
      <c r="A199" s="824"/>
      <c r="B199" s="825"/>
      <c r="C199" s="825"/>
      <c r="D199" s="825"/>
      <c r="E199" s="825"/>
      <c r="F199" s="825"/>
      <c r="G199" s="826"/>
      <c r="K199" s="776"/>
    </row>
    <row r="200" spans="1:11" ht="28.5" customHeight="1" x14ac:dyDescent="0.2">
      <c r="A200" s="827" t="s">
        <v>142</v>
      </c>
      <c r="B200" s="828"/>
      <c r="C200" s="825" t="s">
        <v>95</v>
      </c>
      <c r="D200" s="825" t="s">
        <v>143</v>
      </c>
      <c r="E200" s="825" t="s">
        <v>144</v>
      </c>
      <c r="F200" s="825" t="s">
        <v>145</v>
      </c>
      <c r="G200" s="826" t="s">
        <v>146</v>
      </c>
      <c r="K200" s="776"/>
    </row>
    <row r="201" spans="1:11" ht="54" x14ac:dyDescent="0.2">
      <c r="A201" s="829" t="s">
        <v>902</v>
      </c>
      <c r="B201" s="829" t="s">
        <v>972</v>
      </c>
      <c r="C201" s="830" t="s">
        <v>973</v>
      </c>
      <c r="D201" s="831" t="s">
        <v>908</v>
      </c>
      <c r="E201" s="831">
        <v>4.72</v>
      </c>
      <c r="F201" s="752"/>
      <c r="G201" s="833">
        <f t="shared" ref="G201:G206" si="18">TRUNC(E201*F201,2)</f>
        <v>0</v>
      </c>
      <c r="K201" s="776"/>
    </row>
    <row r="202" spans="1:11" ht="54" x14ac:dyDescent="0.2">
      <c r="A202" s="829" t="s">
        <v>902</v>
      </c>
      <c r="B202" s="829" t="s">
        <v>977</v>
      </c>
      <c r="C202" s="830" t="s">
        <v>978</v>
      </c>
      <c r="D202" s="831" t="s">
        <v>916</v>
      </c>
      <c r="E202" s="831">
        <v>2.202</v>
      </c>
      <c r="F202" s="752"/>
      <c r="G202" s="833">
        <f t="shared" si="18"/>
        <v>0</v>
      </c>
      <c r="K202" s="776"/>
    </row>
    <row r="203" spans="1:11" ht="54" x14ac:dyDescent="0.2">
      <c r="A203" s="829" t="s">
        <v>902</v>
      </c>
      <c r="B203" s="829" t="s">
        <v>980</v>
      </c>
      <c r="C203" s="830" t="s">
        <v>981</v>
      </c>
      <c r="D203" s="831" t="s">
        <v>296</v>
      </c>
      <c r="E203" s="831">
        <v>1</v>
      </c>
      <c r="F203" s="752"/>
      <c r="G203" s="833">
        <f t="shared" si="18"/>
        <v>0</v>
      </c>
      <c r="K203" s="776"/>
    </row>
    <row r="204" spans="1:11" ht="28.5" customHeight="1" x14ac:dyDescent="0.2">
      <c r="A204" s="829" t="s">
        <v>902</v>
      </c>
      <c r="B204" s="829" t="s">
        <v>974</v>
      </c>
      <c r="C204" s="830" t="s">
        <v>975</v>
      </c>
      <c r="D204" s="831" t="s">
        <v>976</v>
      </c>
      <c r="E204" s="831">
        <v>6.3700000000000007E-2</v>
      </c>
      <c r="F204" s="752"/>
      <c r="G204" s="833">
        <f t="shared" si="18"/>
        <v>0</v>
      </c>
      <c r="K204" s="776"/>
    </row>
    <row r="205" spans="1:11" ht="28.5" customHeight="1" x14ac:dyDescent="0.2">
      <c r="A205" s="829" t="s">
        <v>117</v>
      </c>
      <c r="B205" s="829" t="s">
        <v>925</v>
      </c>
      <c r="C205" s="830" t="s">
        <v>926</v>
      </c>
      <c r="D205" s="831" t="s">
        <v>96</v>
      </c>
      <c r="E205" s="831">
        <v>0.28199999999999997</v>
      </c>
      <c r="F205" s="752"/>
      <c r="G205" s="833">
        <f t="shared" si="18"/>
        <v>0</v>
      </c>
      <c r="K205" s="776"/>
    </row>
    <row r="206" spans="1:11" ht="28.5" customHeight="1" x14ac:dyDescent="0.2">
      <c r="A206" s="829" t="s">
        <v>117</v>
      </c>
      <c r="B206" s="829" t="s">
        <v>927</v>
      </c>
      <c r="C206" s="830" t="s">
        <v>928</v>
      </c>
      <c r="D206" s="831" t="s">
        <v>96</v>
      </c>
      <c r="E206" s="831">
        <v>0.14099999999999999</v>
      </c>
      <c r="F206" s="752"/>
      <c r="G206" s="833">
        <f t="shared" si="18"/>
        <v>0</v>
      </c>
      <c r="K206" s="776"/>
    </row>
    <row r="207" spans="1:11" ht="28.5" customHeight="1" x14ac:dyDescent="0.2">
      <c r="A207" s="835" t="s">
        <v>147</v>
      </c>
      <c r="B207" s="836"/>
      <c r="C207" s="836"/>
      <c r="D207" s="836"/>
      <c r="E207" s="836"/>
      <c r="F207" s="837"/>
      <c r="G207" s="838">
        <f>SUM(G201:G206)</f>
        <v>0</v>
      </c>
      <c r="K207" s="776"/>
    </row>
    <row r="208" spans="1:11" ht="28.5" customHeight="1" x14ac:dyDescent="0.2">
      <c r="A208" s="840"/>
      <c r="B208" s="825"/>
      <c r="C208" s="825"/>
      <c r="D208" s="825"/>
      <c r="E208" s="825"/>
      <c r="F208" s="841"/>
      <c r="G208" s="842"/>
      <c r="K208" s="776"/>
    </row>
    <row r="209" spans="1:12" ht="70.5" customHeight="1" x14ac:dyDescent="0.25">
      <c r="A209" s="818" t="s">
        <v>213</v>
      </c>
      <c r="B209" s="818" t="s">
        <v>1437</v>
      </c>
      <c r="C209" s="839" t="s">
        <v>1438</v>
      </c>
      <c r="D209" s="820" t="s">
        <v>1421</v>
      </c>
      <c r="E209" s="821"/>
      <c r="F209" s="822"/>
      <c r="G209" s="823">
        <f>G218</f>
        <v>0</v>
      </c>
      <c r="K209" s="776"/>
    </row>
    <row r="210" spans="1:12" ht="28.5" customHeight="1" x14ac:dyDescent="0.2">
      <c r="A210" s="824"/>
      <c r="B210" s="825"/>
      <c r="C210" s="825"/>
      <c r="D210" s="825"/>
      <c r="E210" s="825"/>
      <c r="F210" s="825"/>
      <c r="G210" s="826"/>
      <c r="K210" s="776"/>
    </row>
    <row r="211" spans="1:12" ht="28.5" customHeight="1" x14ac:dyDescent="0.2">
      <c r="A211" s="827" t="s">
        <v>142</v>
      </c>
      <c r="B211" s="828"/>
      <c r="C211" s="825" t="s">
        <v>95</v>
      </c>
      <c r="D211" s="825" t="s">
        <v>143</v>
      </c>
      <c r="E211" s="825" t="s">
        <v>144</v>
      </c>
      <c r="F211" s="825" t="s">
        <v>145</v>
      </c>
      <c r="G211" s="826" t="s">
        <v>146</v>
      </c>
      <c r="K211" s="776"/>
    </row>
    <row r="212" spans="1:12" ht="54" x14ac:dyDescent="0.2">
      <c r="A212" s="829" t="s">
        <v>902</v>
      </c>
      <c r="B212" s="829" t="s">
        <v>972</v>
      </c>
      <c r="C212" s="830" t="s">
        <v>973</v>
      </c>
      <c r="D212" s="831" t="s">
        <v>908</v>
      </c>
      <c r="E212" s="831">
        <v>4.8166000000000002</v>
      </c>
      <c r="F212" s="752"/>
      <c r="G212" s="833">
        <f t="shared" ref="G212:H217" si="19">TRUNC(E212*F212,2)</f>
        <v>0</v>
      </c>
      <c r="K212" s="776"/>
    </row>
    <row r="213" spans="1:12" ht="54" x14ac:dyDescent="0.2">
      <c r="A213" s="829" t="s">
        <v>902</v>
      </c>
      <c r="B213" s="829" t="s">
        <v>977</v>
      </c>
      <c r="C213" s="830" t="s">
        <v>978</v>
      </c>
      <c r="D213" s="831" t="s">
        <v>916</v>
      </c>
      <c r="E213" s="831">
        <v>6.8503999999999996</v>
      </c>
      <c r="F213" s="752"/>
      <c r="G213" s="833">
        <f t="shared" si="19"/>
        <v>0</v>
      </c>
      <c r="K213" s="776"/>
    </row>
    <row r="214" spans="1:12" ht="54" x14ac:dyDescent="0.2">
      <c r="A214" s="829" t="s">
        <v>902</v>
      </c>
      <c r="B214" s="829" t="s">
        <v>980</v>
      </c>
      <c r="C214" s="830" t="s">
        <v>981</v>
      </c>
      <c r="D214" s="831" t="s">
        <v>296</v>
      </c>
      <c r="E214" s="831">
        <v>0.54730000000000001</v>
      </c>
      <c r="F214" s="752"/>
      <c r="G214" s="833">
        <f t="shared" si="19"/>
        <v>0</v>
      </c>
      <c r="K214" s="776"/>
    </row>
    <row r="215" spans="1:12" ht="36" x14ac:dyDescent="0.2">
      <c r="A215" s="829" t="s">
        <v>902</v>
      </c>
      <c r="B215" s="829" t="s">
        <v>974</v>
      </c>
      <c r="C215" s="830" t="s">
        <v>975</v>
      </c>
      <c r="D215" s="831" t="s">
        <v>976</v>
      </c>
      <c r="E215" s="831">
        <v>0.88290000000000002</v>
      </c>
      <c r="F215" s="752"/>
      <c r="G215" s="833">
        <f t="shared" si="19"/>
        <v>0</v>
      </c>
      <c r="K215" s="776"/>
    </row>
    <row r="216" spans="1:12" ht="28.5" customHeight="1" x14ac:dyDescent="0.2">
      <c r="A216" s="829" t="s">
        <v>117</v>
      </c>
      <c r="B216" s="829" t="s">
        <v>925</v>
      </c>
      <c r="C216" s="829" t="s">
        <v>926</v>
      </c>
      <c r="D216" s="830" t="s">
        <v>96</v>
      </c>
      <c r="E216" s="831">
        <v>0.3826</v>
      </c>
      <c r="F216" s="752"/>
      <c r="G216" s="833">
        <f t="shared" si="19"/>
        <v>0</v>
      </c>
      <c r="H216" s="774">
        <f t="shared" si="19"/>
        <v>0</v>
      </c>
      <c r="L216" s="776"/>
    </row>
    <row r="217" spans="1:12" ht="28.5" customHeight="1" x14ac:dyDescent="0.2">
      <c r="A217" s="829" t="s">
        <v>117</v>
      </c>
      <c r="B217" s="829" t="s">
        <v>927</v>
      </c>
      <c r="C217" s="830" t="s">
        <v>928</v>
      </c>
      <c r="D217" s="831" t="s">
        <v>96</v>
      </c>
      <c r="E217" s="831">
        <v>0.191</v>
      </c>
      <c r="F217" s="752"/>
      <c r="G217" s="833">
        <f t="shared" si="19"/>
        <v>0</v>
      </c>
      <c r="K217" s="776"/>
    </row>
    <row r="218" spans="1:12" ht="28.5" customHeight="1" x14ac:dyDescent="0.2">
      <c r="A218" s="835" t="s">
        <v>147</v>
      </c>
      <c r="B218" s="836"/>
      <c r="C218" s="836"/>
      <c r="D218" s="836"/>
      <c r="E218" s="836"/>
      <c r="F218" s="837"/>
      <c r="G218" s="838">
        <f>SUM(G212:G217)</f>
        <v>0</v>
      </c>
      <c r="K218" s="776"/>
    </row>
    <row r="219" spans="1:12" ht="28.5" customHeight="1" x14ac:dyDescent="0.2">
      <c r="A219" s="840"/>
      <c r="B219" s="825"/>
      <c r="C219" s="825"/>
      <c r="D219" s="825"/>
      <c r="E219" s="825"/>
      <c r="F219" s="841"/>
      <c r="G219" s="842"/>
      <c r="K219" s="776"/>
    </row>
    <row r="220" spans="1:12" ht="72" x14ac:dyDescent="0.25">
      <c r="A220" s="818" t="s">
        <v>213</v>
      </c>
      <c r="B220" s="818" t="s">
        <v>1439</v>
      </c>
      <c r="C220" s="839" t="s">
        <v>1440</v>
      </c>
      <c r="D220" s="820" t="s">
        <v>1441</v>
      </c>
      <c r="E220" s="821"/>
      <c r="F220" s="822"/>
      <c r="G220" s="823">
        <f>G229</f>
        <v>0</v>
      </c>
      <c r="K220" s="776"/>
    </row>
    <row r="221" spans="1:12" ht="28.5" customHeight="1" x14ac:dyDescent="0.2">
      <c r="A221" s="824"/>
      <c r="B221" s="825"/>
      <c r="C221" s="825"/>
      <c r="D221" s="825"/>
      <c r="E221" s="825"/>
      <c r="F221" s="825"/>
      <c r="G221" s="826"/>
      <c r="K221" s="776"/>
    </row>
    <row r="222" spans="1:12" ht="28.5" customHeight="1" x14ac:dyDescent="0.2">
      <c r="A222" s="827" t="s">
        <v>142</v>
      </c>
      <c r="B222" s="828"/>
      <c r="C222" s="825" t="s">
        <v>95</v>
      </c>
      <c r="D222" s="825" t="s">
        <v>143</v>
      </c>
      <c r="E222" s="825" t="s">
        <v>144</v>
      </c>
      <c r="F222" s="825" t="s">
        <v>145</v>
      </c>
      <c r="G222" s="826" t="s">
        <v>146</v>
      </c>
      <c r="K222" s="776"/>
    </row>
    <row r="223" spans="1:12" ht="54" x14ac:dyDescent="0.2">
      <c r="A223" s="829" t="s">
        <v>902</v>
      </c>
      <c r="B223" s="829" t="s">
        <v>972</v>
      </c>
      <c r="C223" s="830" t="s">
        <v>973</v>
      </c>
      <c r="D223" s="831" t="s">
        <v>908</v>
      </c>
      <c r="E223" s="831">
        <v>4.8166000000000002</v>
      </c>
      <c r="F223" s="752"/>
      <c r="G223" s="833">
        <f t="shared" ref="G223:G228" si="20">TRUNC(E223*F223,2)</f>
        <v>0</v>
      </c>
      <c r="K223" s="776"/>
    </row>
    <row r="224" spans="1:12" ht="54" x14ac:dyDescent="0.2">
      <c r="A224" s="829" t="s">
        <v>902</v>
      </c>
      <c r="B224" s="829" t="s">
        <v>977</v>
      </c>
      <c r="C224" s="830" t="s">
        <v>978</v>
      </c>
      <c r="D224" s="831" t="s">
        <v>916</v>
      </c>
      <c r="E224" s="831">
        <v>6.8503999999999996</v>
      </c>
      <c r="F224" s="752"/>
      <c r="G224" s="833">
        <f t="shared" si="20"/>
        <v>0</v>
      </c>
      <c r="K224" s="776"/>
    </row>
    <row r="225" spans="1:12" ht="54" x14ac:dyDescent="0.2">
      <c r="A225" s="829" t="s">
        <v>902</v>
      </c>
      <c r="B225" s="829" t="s">
        <v>980</v>
      </c>
      <c r="C225" s="830" t="s">
        <v>981</v>
      </c>
      <c r="D225" s="831" t="s">
        <v>296</v>
      </c>
      <c r="E225" s="831">
        <v>0.54730000000000001</v>
      </c>
      <c r="F225" s="752"/>
      <c r="G225" s="833">
        <f t="shared" si="20"/>
        <v>0</v>
      </c>
      <c r="K225" s="776"/>
    </row>
    <row r="226" spans="1:12" ht="36" x14ac:dyDescent="0.2">
      <c r="A226" s="829" t="s">
        <v>902</v>
      </c>
      <c r="B226" s="829" t="s">
        <v>974</v>
      </c>
      <c r="C226" s="830" t="s">
        <v>975</v>
      </c>
      <c r="D226" s="831" t="s">
        <v>976</v>
      </c>
      <c r="E226" s="831">
        <v>0.88290000000000002</v>
      </c>
      <c r="F226" s="752"/>
      <c r="G226" s="833">
        <f t="shared" si="20"/>
        <v>0</v>
      </c>
      <c r="K226" s="776"/>
    </row>
    <row r="227" spans="1:12" ht="28.5" customHeight="1" x14ac:dyDescent="0.2">
      <c r="A227" s="829" t="s">
        <v>117</v>
      </c>
      <c r="B227" s="829" t="s">
        <v>925</v>
      </c>
      <c r="C227" s="830" t="s">
        <v>926</v>
      </c>
      <c r="D227" s="831" t="s">
        <v>96</v>
      </c>
      <c r="E227" s="831">
        <v>0.3826</v>
      </c>
      <c r="F227" s="752"/>
      <c r="G227" s="833">
        <f t="shared" si="20"/>
        <v>0</v>
      </c>
      <c r="K227" s="776"/>
    </row>
    <row r="228" spans="1:12" ht="28.5" customHeight="1" x14ac:dyDescent="0.2">
      <c r="A228" s="829" t="s">
        <v>117</v>
      </c>
      <c r="B228" s="829" t="s">
        <v>927</v>
      </c>
      <c r="C228" s="830" t="s">
        <v>928</v>
      </c>
      <c r="D228" s="831" t="s">
        <v>96</v>
      </c>
      <c r="E228" s="831">
        <v>0.191</v>
      </c>
      <c r="F228" s="752"/>
      <c r="G228" s="833">
        <f t="shared" si="20"/>
        <v>0</v>
      </c>
      <c r="K228" s="776"/>
    </row>
    <row r="229" spans="1:12" ht="28.5" customHeight="1" x14ac:dyDescent="0.2">
      <c r="A229" s="835" t="s">
        <v>147</v>
      </c>
      <c r="B229" s="836"/>
      <c r="C229" s="836"/>
      <c r="D229" s="836"/>
      <c r="E229" s="836"/>
      <c r="F229" s="837"/>
      <c r="G229" s="838">
        <f>SUM(G223:G228)</f>
        <v>0</v>
      </c>
      <c r="K229" s="776"/>
    </row>
    <row r="230" spans="1:12" ht="28.5" customHeight="1" x14ac:dyDescent="0.2">
      <c r="A230" s="840"/>
      <c r="B230" s="825"/>
      <c r="C230" s="825"/>
      <c r="D230" s="825"/>
      <c r="E230" s="825"/>
      <c r="F230" s="841"/>
      <c r="G230" s="842"/>
      <c r="K230" s="776"/>
    </row>
    <row r="231" spans="1:12" ht="72" x14ac:dyDescent="0.25">
      <c r="A231" s="818" t="s">
        <v>213</v>
      </c>
      <c r="B231" s="818" t="s">
        <v>1442</v>
      </c>
      <c r="C231" s="839" t="s">
        <v>1443</v>
      </c>
      <c r="D231" s="820" t="s">
        <v>1441</v>
      </c>
      <c r="E231" s="821"/>
      <c r="F231" s="822"/>
      <c r="G231" s="823">
        <f>G240</f>
        <v>0</v>
      </c>
      <c r="K231" s="776"/>
    </row>
    <row r="232" spans="1:12" ht="28.5" customHeight="1" x14ac:dyDescent="0.2">
      <c r="A232" s="824"/>
      <c r="B232" s="825"/>
      <c r="C232" s="825"/>
      <c r="D232" s="825"/>
      <c r="E232" s="825"/>
      <c r="F232" s="825"/>
      <c r="G232" s="826"/>
      <c r="K232" s="776"/>
    </row>
    <row r="233" spans="1:12" ht="28.5" customHeight="1" x14ac:dyDescent="0.2">
      <c r="A233" s="827" t="s">
        <v>142</v>
      </c>
      <c r="B233" s="828"/>
      <c r="C233" s="825" t="s">
        <v>95</v>
      </c>
      <c r="D233" s="825" t="s">
        <v>143</v>
      </c>
      <c r="E233" s="825" t="s">
        <v>144</v>
      </c>
      <c r="F233" s="825" t="s">
        <v>145</v>
      </c>
      <c r="G233" s="826" t="s">
        <v>146</v>
      </c>
      <c r="K233" s="776"/>
    </row>
    <row r="234" spans="1:12" ht="54" x14ac:dyDescent="0.2">
      <c r="A234" s="829" t="s">
        <v>902</v>
      </c>
      <c r="B234" s="829" t="s">
        <v>972</v>
      </c>
      <c r="C234" s="830" t="s">
        <v>973</v>
      </c>
      <c r="D234" s="831" t="s">
        <v>908</v>
      </c>
      <c r="E234" s="831">
        <v>4.8166000000000002</v>
      </c>
      <c r="F234" s="752"/>
      <c r="G234" s="833">
        <f t="shared" ref="G234:H239" si="21">TRUNC(E234*F234,2)</f>
        <v>0</v>
      </c>
      <c r="K234" s="776"/>
    </row>
    <row r="235" spans="1:12" ht="54" x14ac:dyDescent="0.2">
      <c r="A235" s="829" t="s">
        <v>902</v>
      </c>
      <c r="B235" s="829" t="s">
        <v>977</v>
      </c>
      <c r="C235" s="830" t="s">
        <v>978</v>
      </c>
      <c r="D235" s="831" t="s">
        <v>916</v>
      </c>
      <c r="E235" s="831">
        <v>6.8503999999999996</v>
      </c>
      <c r="F235" s="752"/>
      <c r="G235" s="833">
        <f t="shared" si="21"/>
        <v>0</v>
      </c>
      <c r="K235" s="776"/>
    </row>
    <row r="236" spans="1:12" ht="54" x14ac:dyDescent="0.2">
      <c r="A236" s="829" t="s">
        <v>902</v>
      </c>
      <c r="B236" s="829" t="s">
        <v>980</v>
      </c>
      <c r="C236" s="830" t="s">
        <v>981</v>
      </c>
      <c r="D236" s="831" t="s">
        <v>296</v>
      </c>
      <c r="E236" s="831">
        <v>0.54730000000000001</v>
      </c>
      <c r="F236" s="752"/>
      <c r="G236" s="833">
        <f t="shared" si="21"/>
        <v>0</v>
      </c>
      <c r="K236" s="776"/>
    </row>
    <row r="237" spans="1:12" ht="36" x14ac:dyDescent="0.2">
      <c r="A237" s="829" t="s">
        <v>902</v>
      </c>
      <c r="B237" s="829" t="s">
        <v>974</v>
      </c>
      <c r="C237" s="830" t="s">
        <v>975</v>
      </c>
      <c r="D237" s="831" t="s">
        <v>976</v>
      </c>
      <c r="E237" s="831">
        <v>0.88290000000000002</v>
      </c>
      <c r="F237" s="752"/>
      <c r="G237" s="833">
        <f t="shared" si="21"/>
        <v>0</v>
      </c>
      <c r="K237" s="776"/>
    </row>
    <row r="238" spans="1:12" ht="28.5" customHeight="1" x14ac:dyDescent="0.2">
      <c r="A238" s="829" t="s">
        <v>117</v>
      </c>
      <c r="B238" s="829" t="s">
        <v>925</v>
      </c>
      <c r="C238" s="830" t="s">
        <v>926</v>
      </c>
      <c r="D238" s="831" t="s">
        <v>96</v>
      </c>
      <c r="E238" s="831">
        <v>0.3826</v>
      </c>
      <c r="F238" s="752"/>
      <c r="G238" s="833">
        <f t="shared" si="21"/>
        <v>0</v>
      </c>
      <c r="H238" s="774">
        <f t="shared" si="21"/>
        <v>0</v>
      </c>
      <c r="L238" s="776"/>
    </row>
    <row r="239" spans="1:12" ht="28.5" customHeight="1" x14ac:dyDescent="0.2">
      <c r="A239" s="829" t="s">
        <v>117</v>
      </c>
      <c r="B239" s="829" t="s">
        <v>927</v>
      </c>
      <c r="C239" s="830" t="s">
        <v>928</v>
      </c>
      <c r="D239" s="831" t="s">
        <v>96</v>
      </c>
      <c r="E239" s="831">
        <v>0.191</v>
      </c>
      <c r="F239" s="752"/>
      <c r="G239" s="833">
        <f t="shared" si="21"/>
        <v>0</v>
      </c>
      <c r="K239" s="776"/>
    </row>
    <row r="240" spans="1:12" ht="28.5" customHeight="1" x14ac:dyDescent="0.2">
      <c r="A240" s="835" t="s">
        <v>147</v>
      </c>
      <c r="B240" s="836"/>
      <c r="C240" s="836"/>
      <c r="D240" s="836"/>
      <c r="E240" s="836"/>
      <c r="F240" s="837"/>
      <c r="G240" s="838">
        <f>SUM(G234:G239)</f>
        <v>0</v>
      </c>
      <c r="K240" s="776"/>
    </row>
    <row r="241" spans="1:11" ht="28.5" customHeight="1" x14ac:dyDescent="0.2">
      <c r="A241" s="840"/>
      <c r="B241" s="825"/>
      <c r="C241" s="825"/>
      <c r="D241" s="825"/>
      <c r="E241" s="825"/>
      <c r="F241" s="841"/>
      <c r="G241" s="842"/>
      <c r="K241" s="776"/>
    </row>
    <row r="242" spans="1:11" ht="72" x14ac:dyDescent="0.25">
      <c r="A242" s="818" t="s">
        <v>213</v>
      </c>
      <c r="B242" s="818" t="s">
        <v>1444</v>
      </c>
      <c r="C242" s="839" t="s">
        <v>1445</v>
      </c>
      <c r="D242" s="820" t="s">
        <v>1441</v>
      </c>
      <c r="E242" s="821"/>
      <c r="F242" s="822"/>
      <c r="G242" s="823">
        <f>G251</f>
        <v>0</v>
      </c>
      <c r="K242" s="776"/>
    </row>
    <row r="243" spans="1:11" ht="28.5" customHeight="1" x14ac:dyDescent="0.2">
      <c r="A243" s="824"/>
      <c r="B243" s="825"/>
      <c r="C243" s="825"/>
      <c r="D243" s="825"/>
      <c r="E243" s="825"/>
      <c r="F243" s="825"/>
      <c r="G243" s="826"/>
      <c r="K243" s="776"/>
    </row>
    <row r="244" spans="1:11" ht="28.5" customHeight="1" x14ac:dyDescent="0.2">
      <c r="A244" s="827" t="s">
        <v>142</v>
      </c>
      <c r="B244" s="828"/>
      <c r="C244" s="825" t="s">
        <v>95</v>
      </c>
      <c r="D244" s="825" t="s">
        <v>143</v>
      </c>
      <c r="E244" s="825" t="s">
        <v>144</v>
      </c>
      <c r="F244" s="825" t="s">
        <v>145</v>
      </c>
      <c r="G244" s="826" t="s">
        <v>146</v>
      </c>
      <c r="K244" s="776"/>
    </row>
    <row r="245" spans="1:11" ht="54" x14ac:dyDescent="0.2">
      <c r="A245" s="829" t="s">
        <v>902</v>
      </c>
      <c r="B245" s="829" t="s">
        <v>972</v>
      </c>
      <c r="C245" s="830" t="s">
        <v>973</v>
      </c>
      <c r="D245" s="831" t="s">
        <v>908</v>
      </c>
      <c r="E245" s="831">
        <v>4.8166000000000002</v>
      </c>
      <c r="F245" s="752"/>
      <c r="G245" s="833">
        <f t="shared" ref="G245:G250" si="22">TRUNC(E245*F245,2)</f>
        <v>0</v>
      </c>
      <c r="K245" s="776"/>
    </row>
    <row r="246" spans="1:11" ht="54" x14ac:dyDescent="0.2">
      <c r="A246" s="829" t="s">
        <v>902</v>
      </c>
      <c r="B246" s="829" t="s">
        <v>977</v>
      </c>
      <c r="C246" s="830" t="s">
        <v>978</v>
      </c>
      <c r="D246" s="831" t="s">
        <v>916</v>
      </c>
      <c r="E246" s="831">
        <v>6.8503999999999996</v>
      </c>
      <c r="F246" s="752"/>
      <c r="G246" s="833">
        <f t="shared" si="22"/>
        <v>0</v>
      </c>
      <c r="K246" s="776"/>
    </row>
    <row r="247" spans="1:11" ht="54" x14ac:dyDescent="0.2">
      <c r="A247" s="829" t="s">
        <v>902</v>
      </c>
      <c r="B247" s="829" t="s">
        <v>980</v>
      </c>
      <c r="C247" s="830" t="s">
        <v>981</v>
      </c>
      <c r="D247" s="831" t="s">
        <v>296</v>
      </c>
      <c r="E247" s="831">
        <v>0.54730000000000001</v>
      </c>
      <c r="F247" s="752"/>
      <c r="G247" s="833">
        <f t="shared" si="22"/>
        <v>0</v>
      </c>
      <c r="K247" s="776"/>
    </row>
    <row r="248" spans="1:11" ht="36" x14ac:dyDescent="0.2">
      <c r="A248" s="829" t="s">
        <v>902</v>
      </c>
      <c r="B248" s="829" t="s">
        <v>974</v>
      </c>
      <c r="C248" s="830" t="s">
        <v>975</v>
      </c>
      <c r="D248" s="831" t="s">
        <v>976</v>
      </c>
      <c r="E248" s="831">
        <v>0.88290000000000002</v>
      </c>
      <c r="F248" s="752"/>
      <c r="G248" s="833">
        <f t="shared" si="22"/>
        <v>0</v>
      </c>
      <c r="K248" s="776"/>
    </row>
    <row r="249" spans="1:11" ht="28.5" customHeight="1" x14ac:dyDescent="0.2">
      <c r="A249" s="829" t="s">
        <v>117</v>
      </c>
      <c r="B249" s="829" t="s">
        <v>925</v>
      </c>
      <c r="C249" s="830" t="s">
        <v>926</v>
      </c>
      <c r="D249" s="831" t="s">
        <v>96</v>
      </c>
      <c r="E249" s="831">
        <v>0.3826</v>
      </c>
      <c r="F249" s="752"/>
      <c r="G249" s="833">
        <f t="shared" si="22"/>
        <v>0</v>
      </c>
      <c r="K249" s="776"/>
    </row>
    <row r="250" spans="1:11" ht="28.5" customHeight="1" x14ac:dyDescent="0.2">
      <c r="A250" s="829" t="s">
        <v>117</v>
      </c>
      <c r="B250" s="829" t="s">
        <v>927</v>
      </c>
      <c r="C250" s="830" t="s">
        <v>928</v>
      </c>
      <c r="D250" s="831" t="s">
        <v>96</v>
      </c>
      <c r="E250" s="831">
        <v>0.191</v>
      </c>
      <c r="F250" s="752"/>
      <c r="G250" s="833">
        <f t="shared" si="22"/>
        <v>0</v>
      </c>
      <c r="K250" s="776"/>
    </row>
    <row r="251" spans="1:11" ht="28.5" customHeight="1" x14ac:dyDescent="0.2">
      <c r="A251" s="835" t="s">
        <v>147</v>
      </c>
      <c r="B251" s="836"/>
      <c r="C251" s="836"/>
      <c r="D251" s="836"/>
      <c r="E251" s="836"/>
      <c r="F251" s="837"/>
      <c r="G251" s="838">
        <f>SUM(G245:G250)</f>
        <v>0</v>
      </c>
      <c r="K251" s="776"/>
    </row>
    <row r="252" spans="1:11" ht="28.5" customHeight="1" x14ac:dyDescent="0.2">
      <c r="A252" s="840"/>
      <c r="B252" s="825"/>
      <c r="C252" s="825"/>
      <c r="D252" s="825"/>
      <c r="E252" s="825"/>
      <c r="F252" s="841"/>
      <c r="G252" s="842"/>
      <c r="K252" s="776"/>
    </row>
    <row r="253" spans="1:11" ht="54" x14ac:dyDescent="0.25">
      <c r="A253" s="818" t="s">
        <v>213</v>
      </c>
      <c r="B253" s="818" t="s">
        <v>1446</v>
      </c>
      <c r="C253" s="839" t="s">
        <v>1447</v>
      </c>
      <c r="D253" s="820" t="s">
        <v>1421</v>
      </c>
      <c r="E253" s="821"/>
      <c r="F253" s="822"/>
      <c r="G253" s="823">
        <f>G262</f>
        <v>0</v>
      </c>
      <c r="K253" s="776"/>
    </row>
    <row r="254" spans="1:11" ht="28.5" customHeight="1" x14ac:dyDescent="0.2">
      <c r="A254" s="824"/>
      <c r="B254" s="825"/>
      <c r="C254" s="825"/>
      <c r="D254" s="825"/>
      <c r="E254" s="825"/>
      <c r="F254" s="825"/>
      <c r="G254" s="826"/>
      <c r="K254" s="776"/>
    </row>
    <row r="255" spans="1:11" ht="28.5" customHeight="1" x14ac:dyDescent="0.2">
      <c r="A255" s="827" t="s">
        <v>142</v>
      </c>
      <c r="B255" s="828"/>
      <c r="C255" s="825" t="s">
        <v>95</v>
      </c>
      <c r="D255" s="825" t="s">
        <v>143</v>
      </c>
      <c r="E255" s="825" t="s">
        <v>144</v>
      </c>
      <c r="F255" s="825" t="s">
        <v>145</v>
      </c>
      <c r="G255" s="826" t="s">
        <v>146</v>
      </c>
      <c r="K255" s="776"/>
    </row>
    <row r="256" spans="1:11" ht="54" x14ac:dyDescent="0.2">
      <c r="A256" s="829" t="s">
        <v>902</v>
      </c>
      <c r="B256" s="829" t="s">
        <v>972</v>
      </c>
      <c r="C256" s="830" t="s">
        <v>973</v>
      </c>
      <c r="D256" s="831" t="s">
        <v>908</v>
      </c>
      <c r="E256" s="831">
        <v>4.72</v>
      </c>
      <c r="F256" s="752"/>
      <c r="G256" s="833">
        <f t="shared" ref="G256:G261" si="23">TRUNC(E256*F256,2)</f>
        <v>0</v>
      </c>
      <c r="K256" s="776"/>
    </row>
    <row r="257" spans="1:11" ht="54" x14ac:dyDescent="0.2">
      <c r="A257" s="829" t="s">
        <v>902</v>
      </c>
      <c r="B257" s="829" t="s">
        <v>977</v>
      </c>
      <c r="C257" s="830" t="s">
        <v>978</v>
      </c>
      <c r="D257" s="831" t="s">
        <v>916</v>
      </c>
      <c r="E257" s="831">
        <v>2.202</v>
      </c>
      <c r="F257" s="752"/>
      <c r="G257" s="833">
        <f t="shared" si="23"/>
        <v>0</v>
      </c>
      <c r="K257" s="776"/>
    </row>
    <row r="258" spans="1:11" ht="54" x14ac:dyDescent="0.2">
      <c r="A258" s="829" t="s">
        <v>902</v>
      </c>
      <c r="B258" s="829" t="s">
        <v>980</v>
      </c>
      <c r="C258" s="830" t="s">
        <v>981</v>
      </c>
      <c r="D258" s="831" t="s">
        <v>296</v>
      </c>
      <c r="E258" s="831">
        <v>1</v>
      </c>
      <c r="F258" s="752"/>
      <c r="G258" s="833">
        <f t="shared" si="23"/>
        <v>0</v>
      </c>
      <c r="K258" s="776"/>
    </row>
    <row r="259" spans="1:11" ht="28.5" customHeight="1" x14ac:dyDescent="0.2">
      <c r="A259" s="829" t="s">
        <v>902</v>
      </c>
      <c r="B259" s="829" t="s">
        <v>974</v>
      </c>
      <c r="C259" s="830" t="s">
        <v>975</v>
      </c>
      <c r="D259" s="831" t="s">
        <v>976</v>
      </c>
      <c r="E259" s="831">
        <v>6.3700000000000007E-2</v>
      </c>
      <c r="F259" s="752"/>
      <c r="G259" s="833">
        <f t="shared" si="23"/>
        <v>0</v>
      </c>
      <c r="K259" s="776"/>
    </row>
    <row r="260" spans="1:11" ht="28.5" customHeight="1" x14ac:dyDescent="0.2">
      <c r="A260" s="829" t="s">
        <v>117</v>
      </c>
      <c r="B260" s="829" t="s">
        <v>925</v>
      </c>
      <c r="C260" s="830" t="s">
        <v>926</v>
      </c>
      <c r="D260" s="831" t="s">
        <v>96</v>
      </c>
      <c r="E260" s="831">
        <v>0.28199999999999997</v>
      </c>
      <c r="F260" s="752"/>
      <c r="G260" s="833">
        <f t="shared" si="23"/>
        <v>0</v>
      </c>
      <c r="K260" s="776"/>
    </row>
    <row r="261" spans="1:11" ht="28.5" customHeight="1" x14ac:dyDescent="0.2">
      <c r="A261" s="829" t="s">
        <v>117</v>
      </c>
      <c r="B261" s="829" t="s">
        <v>927</v>
      </c>
      <c r="C261" s="830" t="s">
        <v>928</v>
      </c>
      <c r="D261" s="831" t="s">
        <v>96</v>
      </c>
      <c r="E261" s="831">
        <v>0.14099999999999999</v>
      </c>
      <c r="F261" s="752"/>
      <c r="G261" s="833">
        <f t="shared" si="23"/>
        <v>0</v>
      </c>
      <c r="K261" s="776"/>
    </row>
    <row r="262" spans="1:11" ht="28.5" customHeight="1" x14ac:dyDescent="0.2">
      <c r="A262" s="835" t="s">
        <v>147</v>
      </c>
      <c r="B262" s="836"/>
      <c r="C262" s="836"/>
      <c r="D262" s="836"/>
      <c r="E262" s="836"/>
      <c r="F262" s="837"/>
      <c r="G262" s="838">
        <f>SUM(G256:G261)</f>
        <v>0</v>
      </c>
      <c r="K262" s="776"/>
    </row>
    <row r="263" spans="1:11" ht="28.5" customHeight="1" x14ac:dyDescent="0.2">
      <c r="A263" s="840"/>
      <c r="B263" s="825"/>
      <c r="C263" s="825"/>
      <c r="D263" s="825"/>
      <c r="E263" s="825"/>
      <c r="F263" s="841"/>
      <c r="G263" s="842"/>
      <c r="K263" s="776"/>
    </row>
    <row r="264" spans="1:11" ht="54" x14ac:dyDescent="0.25">
      <c r="A264" s="818" t="s">
        <v>213</v>
      </c>
      <c r="B264" s="818" t="s">
        <v>1448</v>
      </c>
      <c r="C264" s="839" t="s">
        <v>1449</v>
      </c>
      <c r="D264" s="820" t="s">
        <v>1421</v>
      </c>
      <c r="E264" s="821"/>
      <c r="F264" s="822"/>
      <c r="G264" s="823">
        <f>G273</f>
        <v>0</v>
      </c>
      <c r="K264" s="776"/>
    </row>
    <row r="265" spans="1:11" ht="28.5" customHeight="1" x14ac:dyDescent="0.2">
      <c r="A265" s="824"/>
      <c r="B265" s="825"/>
      <c r="C265" s="825"/>
      <c r="D265" s="825"/>
      <c r="E265" s="825"/>
      <c r="F265" s="825"/>
      <c r="G265" s="826"/>
      <c r="K265" s="776"/>
    </row>
    <row r="266" spans="1:11" ht="28.5" customHeight="1" x14ac:dyDescent="0.2">
      <c r="A266" s="827" t="s">
        <v>142</v>
      </c>
      <c r="B266" s="828"/>
      <c r="C266" s="825" t="s">
        <v>95</v>
      </c>
      <c r="D266" s="825" t="s">
        <v>143</v>
      </c>
      <c r="E266" s="825" t="s">
        <v>144</v>
      </c>
      <c r="F266" s="825" t="s">
        <v>145</v>
      </c>
      <c r="G266" s="826" t="s">
        <v>146</v>
      </c>
      <c r="K266" s="776"/>
    </row>
    <row r="267" spans="1:11" ht="54" x14ac:dyDescent="0.2">
      <c r="A267" s="829" t="s">
        <v>902</v>
      </c>
      <c r="B267" s="829" t="s">
        <v>972</v>
      </c>
      <c r="C267" s="830" t="s">
        <v>973</v>
      </c>
      <c r="D267" s="831" t="s">
        <v>908</v>
      </c>
      <c r="E267" s="831">
        <v>4.72</v>
      </c>
      <c r="F267" s="752"/>
      <c r="G267" s="833">
        <f t="shared" ref="G267:G272" si="24">TRUNC(E267*F267,2)</f>
        <v>0</v>
      </c>
      <c r="K267" s="776"/>
    </row>
    <row r="268" spans="1:11" ht="54" x14ac:dyDescent="0.2">
      <c r="A268" s="829" t="s">
        <v>902</v>
      </c>
      <c r="B268" s="829" t="s">
        <v>977</v>
      </c>
      <c r="C268" s="830" t="s">
        <v>978</v>
      </c>
      <c r="D268" s="831" t="s">
        <v>916</v>
      </c>
      <c r="E268" s="831">
        <v>2.202</v>
      </c>
      <c r="F268" s="752"/>
      <c r="G268" s="833">
        <f t="shared" si="24"/>
        <v>0</v>
      </c>
      <c r="K268" s="776"/>
    </row>
    <row r="269" spans="1:11" ht="54" x14ac:dyDescent="0.2">
      <c r="A269" s="829" t="s">
        <v>902</v>
      </c>
      <c r="B269" s="829" t="s">
        <v>980</v>
      </c>
      <c r="C269" s="830" t="s">
        <v>981</v>
      </c>
      <c r="D269" s="831" t="s">
        <v>296</v>
      </c>
      <c r="E269" s="831">
        <v>1</v>
      </c>
      <c r="F269" s="752"/>
      <c r="G269" s="833">
        <f t="shared" si="24"/>
        <v>0</v>
      </c>
      <c r="K269" s="776"/>
    </row>
    <row r="270" spans="1:11" ht="28.5" customHeight="1" x14ac:dyDescent="0.2">
      <c r="A270" s="829" t="s">
        <v>902</v>
      </c>
      <c r="B270" s="829" t="s">
        <v>974</v>
      </c>
      <c r="C270" s="830" t="s">
        <v>975</v>
      </c>
      <c r="D270" s="831" t="s">
        <v>976</v>
      </c>
      <c r="E270" s="831">
        <v>6.3700000000000007E-2</v>
      </c>
      <c r="F270" s="752"/>
      <c r="G270" s="833">
        <f t="shared" si="24"/>
        <v>0</v>
      </c>
      <c r="K270" s="776"/>
    </row>
    <row r="271" spans="1:11" ht="28.5" customHeight="1" x14ac:dyDescent="0.2">
      <c r="A271" s="829" t="s">
        <v>117</v>
      </c>
      <c r="B271" s="829" t="s">
        <v>925</v>
      </c>
      <c r="C271" s="830" t="s">
        <v>926</v>
      </c>
      <c r="D271" s="831" t="s">
        <v>96</v>
      </c>
      <c r="E271" s="831">
        <v>0.28199999999999997</v>
      </c>
      <c r="F271" s="752"/>
      <c r="G271" s="833">
        <f t="shared" si="24"/>
        <v>0</v>
      </c>
      <c r="K271" s="776"/>
    </row>
    <row r="272" spans="1:11" ht="28.5" customHeight="1" x14ac:dyDescent="0.2">
      <c r="A272" s="829" t="s">
        <v>117</v>
      </c>
      <c r="B272" s="829" t="s">
        <v>927</v>
      </c>
      <c r="C272" s="830" t="s">
        <v>928</v>
      </c>
      <c r="D272" s="831" t="s">
        <v>96</v>
      </c>
      <c r="E272" s="831">
        <v>0.14099999999999999</v>
      </c>
      <c r="F272" s="752"/>
      <c r="G272" s="833">
        <f t="shared" si="24"/>
        <v>0</v>
      </c>
      <c r="K272" s="776"/>
    </row>
    <row r="273" spans="1:8" ht="16.5" customHeight="1" x14ac:dyDescent="0.2">
      <c r="A273" s="835" t="s">
        <v>147</v>
      </c>
      <c r="B273" s="836"/>
      <c r="C273" s="836"/>
      <c r="D273" s="836"/>
      <c r="E273" s="836"/>
      <c r="F273" s="837"/>
      <c r="G273" s="838">
        <f>SUM(G267:G272)</f>
        <v>0</v>
      </c>
      <c r="H273" s="771"/>
    </row>
    <row r="274" spans="1:8" ht="16.5" customHeight="1" x14ac:dyDescent="0.2">
      <c r="A274" s="840"/>
      <c r="B274" s="825"/>
      <c r="C274" s="825"/>
      <c r="D274" s="825"/>
      <c r="E274" s="825"/>
      <c r="F274" s="841"/>
      <c r="G274" s="842"/>
      <c r="H274" s="771"/>
    </row>
    <row r="275" spans="1:8" ht="54" x14ac:dyDescent="0.25">
      <c r="A275" s="818" t="s">
        <v>213</v>
      </c>
      <c r="B275" s="818" t="s">
        <v>1450</v>
      </c>
      <c r="C275" s="839" t="s">
        <v>1451</v>
      </c>
      <c r="D275" s="820" t="s">
        <v>1421</v>
      </c>
      <c r="E275" s="821"/>
      <c r="F275" s="822"/>
      <c r="G275" s="823">
        <f>G284</f>
        <v>0</v>
      </c>
      <c r="H275" s="771"/>
    </row>
    <row r="276" spans="1:8" ht="16.5" customHeight="1" x14ac:dyDescent="0.2">
      <c r="A276" s="824"/>
      <c r="B276" s="825"/>
      <c r="C276" s="825"/>
      <c r="D276" s="825"/>
      <c r="E276" s="825"/>
      <c r="F276" s="825"/>
      <c r="G276" s="826"/>
      <c r="H276" s="771"/>
    </row>
    <row r="277" spans="1:8" ht="16.5" customHeight="1" x14ac:dyDescent="0.2">
      <c r="A277" s="827" t="s">
        <v>142</v>
      </c>
      <c r="B277" s="828"/>
      <c r="C277" s="825" t="s">
        <v>95</v>
      </c>
      <c r="D277" s="825" t="s">
        <v>143</v>
      </c>
      <c r="E277" s="825" t="s">
        <v>144</v>
      </c>
      <c r="F277" s="825" t="s">
        <v>145</v>
      </c>
      <c r="G277" s="826" t="s">
        <v>146</v>
      </c>
      <c r="H277" s="771"/>
    </row>
    <row r="278" spans="1:8" ht="54" x14ac:dyDescent="0.2">
      <c r="A278" s="829" t="s">
        <v>902</v>
      </c>
      <c r="B278" s="829" t="s">
        <v>972</v>
      </c>
      <c r="C278" s="830" t="s">
        <v>973</v>
      </c>
      <c r="D278" s="831" t="s">
        <v>908</v>
      </c>
      <c r="E278" s="831">
        <v>4.72</v>
      </c>
      <c r="F278" s="752"/>
      <c r="G278" s="833">
        <f t="shared" ref="G278:G283" si="25">TRUNC(E278*F278,2)</f>
        <v>0</v>
      </c>
      <c r="H278" s="771"/>
    </row>
    <row r="279" spans="1:8" ht="54" x14ac:dyDescent="0.2">
      <c r="A279" s="829" t="s">
        <v>902</v>
      </c>
      <c r="B279" s="829" t="s">
        <v>977</v>
      </c>
      <c r="C279" s="830" t="s">
        <v>978</v>
      </c>
      <c r="D279" s="831" t="s">
        <v>916</v>
      </c>
      <c r="E279" s="831">
        <v>2.202</v>
      </c>
      <c r="F279" s="752"/>
      <c r="G279" s="833">
        <f t="shared" si="25"/>
        <v>0</v>
      </c>
      <c r="H279" s="771"/>
    </row>
    <row r="280" spans="1:8" ht="54" x14ac:dyDescent="0.2">
      <c r="A280" s="829" t="s">
        <v>902</v>
      </c>
      <c r="B280" s="829" t="s">
        <v>980</v>
      </c>
      <c r="C280" s="830" t="s">
        <v>981</v>
      </c>
      <c r="D280" s="831" t="s">
        <v>296</v>
      </c>
      <c r="E280" s="831">
        <v>1</v>
      </c>
      <c r="F280" s="752"/>
      <c r="G280" s="833">
        <f t="shared" si="25"/>
        <v>0</v>
      </c>
      <c r="H280" s="771"/>
    </row>
    <row r="281" spans="1:8" ht="36" x14ac:dyDescent="0.2">
      <c r="A281" s="829" t="s">
        <v>902</v>
      </c>
      <c r="B281" s="829" t="s">
        <v>974</v>
      </c>
      <c r="C281" s="830" t="s">
        <v>975</v>
      </c>
      <c r="D281" s="831" t="s">
        <v>976</v>
      </c>
      <c r="E281" s="831">
        <v>6.3700000000000007E-2</v>
      </c>
      <c r="F281" s="752"/>
      <c r="G281" s="833">
        <f t="shared" si="25"/>
        <v>0</v>
      </c>
      <c r="H281" s="771"/>
    </row>
    <row r="282" spans="1:8" ht="16.5" customHeight="1" x14ac:dyDescent="0.2">
      <c r="A282" s="829" t="s">
        <v>117</v>
      </c>
      <c r="B282" s="829" t="s">
        <v>925</v>
      </c>
      <c r="C282" s="830" t="s">
        <v>926</v>
      </c>
      <c r="D282" s="831" t="s">
        <v>96</v>
      </c>
      <c r="E282" s="831">
        <v>0.28199999999999997</v>
      </c>
      <c r="F282" s="752"/>
      <c r="G282" s="833">
        <f t="shared" si="25"/>
        <v>0</v>
      </c>
      <c r="H282" s="771"/>
    </row>
    <row r="283" spans="1:8" ht="16.5" customHeight="1" x14ac:dyDescent="0.2">
      <c r="A283" s="829" t="s">
        <v>117</v>
      </c>
      <c r="B283" s="829" t="s">
        <v>927</v>
      </c>
      <c r="C283" s="830" t="s">
        <v>928</v>
      </c>
      <c r="D283" s="831" t="s">
        <v>96</v>
      </c>
      <c r="E283" s="831">
        <v>0.14099999999999999</v>
      </c>
      <c r="F283" s="752"/>
      <c r="G283" s="833">
        <f t="shared" si="25"/>
        <v>0</v>
      </c>
      <c r="H283" s="771"/>
    </row>
    <row r="284" spans="1:8" ht="16.5" customHeight="1" x14ac:dyDescent="0.2">
      <c r="A284" s="835" t="s">
        <v>147</v>
      </c>
      <c r="B284" s="836"/>
      <c r="C284" s="836"/>
      <c r="D284" s="836"/>
      <c r="E284" s="836"/>
      <c r="F284" s="837"/>
      <c r="G284" s="838">
        <f>SUM(G278:G283)</f>
        <v>0</v>
      </c>
      <c r="H284" s="771"/>
    </row>
    <row r="285" spans="1:8" ht="16.5" customHeight="1" x14ac:dyDescent="0.2">
      <c r="A285" s="840"/>
      <c r="B285" s="825"/>
      <c r="C285" s="825"/>
      <c r="D285" s="825"/>
      <c r="E285" s="825"/>
      <c r="F285" s="841"/>
      <c r="G285" s="842"/>
      <c r="H285" s="771"/>
    </row>
    <row r="286" spans="1:8" ht="54" x14ac:dyDescent="0.25">
      <c r="A286" s="818" t="s">
        <v>213</v>
      </c>
      <c r="B286" s="818" t="s">
        <v>1452</v>
      </c>
      <c r="C286" s="839" t="s">
        <v>1453</v>
      </c>
      <c r="D286" s="820" t="s">
        <v>1441</v>
      </c>
      <c r="E286" s="821"/>
      <c r="F286" s="822"/>
      <c r="G286" s="823">
        <f>G295</f>
        <v>0</v>
      </c>
      <c r="H286" s="771"/>
    </row>
    <row r="287" spans="1:8" ht="16.5" customHeight="1" x14ac:dyDescent="0.2">
      <c r="A287" s="824"/>
      <c r="B287" s="825"/>
      <c r="C287" s="825"/>
      <c r="D287" s="825"/>
      <c r="E287" s="825"/>
      <c r="F287" s="825"/>
      <c r="G287" s="826"/>
      <c r="H287" s="771"/>
    </row>
    <row r="288" spans="1:8" ht="16.5" customHeight="1" x14ac:dyDescent="0.2">
      <c r="A288" s="827" t="s">
        <v>142</v>
      </c>
      <c r="B288" s="828"/>
      <c r="C288" s="825" t="s">
        <v>95</v>
      </c>
      <c r="D288" s="825" t="s">
        <v>143</v>
      </c>
      <c r="E288" s="825" t="s">
        <v>144</v>
      </c>
      <c r="F288" s="825" t="s">
        <v>145</v>
      </c>
      <c r="G288" s="826" t="s">
        <v>146</v>
      </c>
      <c r="H288" s="771"/>
    </row>
    <row r="289" spans="1:8" ht="54" x14ac:dyDescent="0.2">
      <c r="A289" s="829" t="s">
        <v>902</v>
      </c>
      <c r="B289" s="829" t="s">
        <v>972</v>
      </c>
      <c r="C289" s="830" t="s">
        <v>973</v>
      </c>
      <c r="D289" s="831" t="s">
        <v>908</v>
      </c>
      <c r="E289" s="831">
        <v>4.72</v>
      </c>
      <c r="F289" s="752"/>
      <c r="G289" s="833">
        <f t="shared" ref="G289:G294" si="26">TRUNC(E289*F289,2)</f>
        <v>0</v>
      </c>
      <c r="H289" s="771"/>
    </row>
    <row r="290" spans="1:8" ht="54" x14ac:dyDescent="0.2">
      <c r="A290" s="829" t="s">
        <v>902</v>
      </c>
      <c r="B290" s="829" t="s">
        <v>977</v>
      </c>
      <c r="C290" s="830" t="s">
        <v>978</v>
      </c>
      <c r="D290" s="831" t="s">
        <v>916</v>
      </c>
      <c r="E290" s="831">
        <v>2.202</v>
      </c>
      <c r="F290" s="752"/>
      <c r="G290" s="833">
        <f t="shared" si="26"/>
        <v>0</v>
      </c>
      <c r="H290" s="771"/>
    </row>
    <row r="291" spans="1:8" ht="54" x14ac:dyDescent="0.2">
      <c r="A291" s="829" t="s">
        <v>902</v>
      </c>
      <c r="B291" s="829" t="s">
        <v>980</v>
      </c>
      <c r="C291" s="830" t="s">
        <v>981</v>
      </c>
      <c r="D291" s="831" t="s">
        <v>296</v>
      </c>
      <c r="E291" s="831">
        <v>1</v>
      </c>
      <c r="F291" s="752"/>
      <c r="G291" s="833">
        <f t="shared" si="26"/>
        <v>0</v>
      </c>
      <c r="H291" s="771"/>
    </row>
    <row r="292" spans="1:8" ht="16.5" customHeight="1" x14ac:dyDescent="0.2">
      <c r="A292" s="829" t="s">
        <v>902</v>
      </c>
      <c r="B292" s="829" t="s">
        <v>974</v>
      </c>
      <c r="C292" s="830" t="s">
        <v>975</v>
      </c>
      <c r="D292" s="831" t="s">
        <v>976</v>
      </c>
      <c r="E292" s="831">
        <v>6.3700000000000007E-2</v>
      </c>
      <c r="F292" s="752"/>
      <c r="G292" s="833">
        <f t="shared" si="26"/>
        <v>0</v>
      </c>
      <c r="H292" s="771"/>
    </row>
    <row r="293" spans="1:8" ht="16.5" customHeight="1" x14ac:dyDescent="0.2">
      <c r="A293" s="829" t="s">
        <v>117</v>
      </c>
      <c r="B293" s="829" t="s">
        <v>925</v>
      </c>
      <c r="C293" s="830" t="s">
        <v>926</v>
      </c>
      <c r="D293" s="831" t="s">
        <v>96</v>
      </c>
      <c r="E293" s="831">
        <v>0.28199999999999997</v>
      </c>
      <c r="F293" s="752"/>
      <c r="G293" s="833">
        <f t="shared" si="26"/>
        <v>0</v>
      </c>
      <c r="H293" s="771"/>
    </row>
    <row r="294" spans="1:8" ht="16.5" customHeight="1" x14ac:dyDescent="0.2">
      <c r="A294" s="829" t="s">
        <v>117</v>
      </c>
      <c r="B294" s="829" t="s">
        <v>927</v>
      </c>
      <c r="C294" s="830" t="s">
        <v>928</v>
      </c>
      <c r="D294" s="831" t="s">
        <v>96</v>
      </c>
      <c r="E294" s="831">
        <v>0.14099999999999999</v>
      </c>
      <c r="F294" s="752"/>
      <c r="G294" s="833">
        <f t="shared" si="26"/>
        <v>0</v>
      </c>
      <c r="H294" s="771"/>
    </row>
    <row r="295" spans="1:8" ht="16.5" customHeight="1" x14ac:dyDescent="0.2">
      <c r="A295" s="835" t="s">
        <v>147</v>
      </c>
      <c r="B295" s="836"/>
      <c r="C295" s="836"/>
      <c r="D295" s="836"/>
      <c r="E295" s="836"/>
      <c r="F295" s="837"/>
      <c r="G295" s="838">
        <f>SUM(G289:G294)</f>
        <v>0</v>
      </c>
      <c r="H295" s="771"/>
    </row>
    <row r="296" spans="1:8" ht="16.5" customHeight="1" x14ac:dyDescent="0.2">
      <c r="A296" s="840"/>
      <c r="B296" s="825"/>
      <c r="C296" s="825"/>
      <c r="D296" s="825"/>
      <c r="E296" s="825"/>
      <c r="F296" s="841"/>
      <c r="G296" s="842"/>
      <c r="H296" s="771"/>
    </row>
    <row r="297" spans="1:8" ht="54" x14ac:dyDescent="0.25">
      <c r="A297" s="818" t="s">
        <v>213</v>
      </c>
      <c r="B297" s="818" t="s">
        <v>1454</v>
      </c>
      <c r="C297" s="839" t="s">
        <v>1455</v>
      </c>
      <c r="D297" s="820" t="s">
        <v>1421</v>
      </c>
      <c r="E297" s="821"/>
      <c r="F297" s="822"/>
      <c r="G297" s="823">
        <f>G306</f>
        <v>0</v>
      </c>
      <c r="H297" s="771"/>
    </row>
    <row r="298" spans="1:8" ht="16.5" customHeight="1" x14ac:dyDescent="0.2">
      <c r="A298" s="824"/>
      <c r="B298" s="825"/>
      <c r="C298" s="825"/>
      <c r="D298" s="825"/>
      <c r="E298" s="825"/>
      <c r="F298" s="825"/>
      <c r="G298" s="826"/>
      <c r="H298" s="771"/>
    </row>
    <row r="299" spans="1:8" ht="16.5" customHeight="1" x14ac:dyDescent="0.2">
      <c r="A299" s="827" t="s">
        <v>142</v>
      </c>
      <c r="B299" s="828"/>
      <c r="C299" s="825" t="s">
        <v>95</v>
      </c>
      <c r="D299" s="825" t="s">
        <v>143</v>
      </c>
      <c r="E299" s="825" t="s">
        <v>144</v>
      </c>
      <c r="F299" s="825" t="s">
        <v>145</v>
      </c>
      <c r="G299" s="826" t="s">
        <v>146</v>
      </c>
      <c r="H299" s="771"/>
    </row>
    <row r="300" spans="1:8" ht="54" x14ac:dyDescent="0.2">
      <c r="A300" s="829" t="s">
        <v>902</v>
      </c>
      <c r="B300" s="829" t="s">
        <v>972</v>
      </c>
      <c r="C300" s="830" t="s">
        <v>973</v>
      </c>
      <c r="D300" s="831" t="s">
        <v>908</v>
      </c>
      <c r="E300" s="831">
        <v>4.72</v>
      </c>
      <c r="F300" s="752"/>
      <c r="G300" s="833">
        <f t="shared" ref="G300:G305" si="27">TRUNC(E300*F300,2)</f>
        <v>0</v>
      </c>
      <c r="H300" s="771"/>
    </row>
    <row r="301" spans="1:8" ht="54" x14ac:dyDescent="0.2">
      <c r="A301" s="829" t="s">
        <v>902</v>
      </c>
      <c r="B301" s="829" t="s">
        <v>977</v>
      </c>
      <c r="C301" s="830" t="s">
        <v>978</v>
      </c>
      <c r="D301" s="831" t="s">
        <v>916</v>
      </c>
      <c r="E301" s="831">
        <v>2.202</v>
      </c>
      <c r="F301" s="752"/>
      <c r="G301" s="833">
        <f t="shared" si="27"/>
        <v>0</v>
      </c>
      <c r="H301" s="771"/>
    </row>
    <row r="302" spans="1:8" ht="54" x14ac:dyDescent="0.2">
      <c r="A302" s="829" t="s">
        <v>902</v>
      </c>
      <c r="B302" s="829" t="s">
        <v>980</v>
      </c>
      <c r="C302" s="830" t="s">
        <v>981</v>
      </c>
      <c r="D302" s="831" t="s">
        <v>296</v>
      </c>
      <c r="E302" s="831">
        <v>1</v>
      </c>
      <c r="F302" s="752"/>
      <c r="G302" s="833">
        <f t="shared" si="27"/>
        <v>0</v>
      </c>
      <c r="H302" s="771"/>
    </row>
    <row r="303" spans="1:8" ht="36" x14ac:dyDescent="0.2">
      <c r="A303" s="829" t="s">
        <v>902</v>
      </c>
      <c r="B303" s="829" t="s">
        <v>974</v>
      </c>
      <c r="C303" s="830" t="s">
        <v>975</v>
      </c>
      <c r="D303" s="831" t="s">
        <v>976</v>
      </c>
      <c r="E303" s="831">
        <v>6.3700000000000007E-2</v>
      </c>
      <c r="F303" s="752"/>
      <c r="G303" s="833">
        <f t="shared" si="27"/>
        <v>0</v>
      </c>
      <c r="H303" s="771"/>
    </row>
    <row r="304" spans="1:8" ht="16.5" customHeight="1" x14ac:dyDescent="0.2">
      <c r="A304" s="829" t="s">
        <v>117</v>
      </c>
      <c r="B304" s="829" t="s">
        <v>925</v>
      </c>
      <c r="C304" s="830" t="s">
        <v>926</v>
      </c>
      <c r="D304" s="831" t="s">
        <v>96</v>
      </c>
      <c r="E304" s="831">
        <v>0.28199999999999997</v>
      </c>
      <c r="F304" s="752"/>
      <c r="G304" s="833">
        <f t="shared" si="27"/>
        <v>0</v>
      </c>
      <c r="H304" s="771"/>
    </row>
    <row r="305" spans="1:8" ht="16.5" customHeight="1" x14ac:dyDescent="0.2">
      <c r="A305" s="829" t="s">
        <v>117</v>
      </c>
      <c r="B305" s="829" t="s">
        <v>927</v>
      </c>
      <c r="C305" s="830" t="s">
        <v>928</v>
      </c>
      <c r="D305" s="831" t="s">
        <v>96</v>
      </c>
      <c r="E305" s="831">
        <v>0.14099999999999999</v>
      </c>
      <c r="F305" s="752"/>
      <c r="G305" s="833">
        <f t="shared" si="27"/>
        <v>0</v>
      </c>
      <c r="H305" s="771"/>
    </row>
    <row r="306" spans="1:8" ht="16.5" customHeight="1" x14ac:dyDescent="0.2">
      <c r="A306" s="835" t="s">
        <v>147</v>
      </c>
      <c r="B306" s="836"/>
      <c r="C306" s="836"/>
      <c r="D306" s="836"/>
      <c r="E306" s="836"/>
      <c r="F306" s="837"/>
      <c r="G306" s="838">
        <f>SUM(G300:G305)</f>
        <v>0</v>
      </c>
      <c r="H306" s="771"/>
    </row>
    <row r="307" spans="1:8" ht="16.5" customHeight="1" x14ac:dyDescent="0.2">
      <c r="A307" s="840"/>
      <c r="B307" s="825"/>
      <c r="C307" s="825"/>
      <c r="D307" s="825"/>
      <c r="E307" s="825"/>
      <c r="F307" s="841"/>
      <c r="G307" s="842"/>
      <c r="H307" s="771"/>
    </row>
    <row r="308" spans="1:8" ht="54" x14ac:dyDescent="0.25">
      <c r="A308" s="818" t="s">
        <v>213</v>
      </c>
      <c r="B308" s="818" t="s">
        <v>1456</v>
      </c>
      <c r="C308" s="839" t="s">
        <v>1457</v>
      </c>
      <c r="D308" s="820" t="s">
        <v>1421</v>
      </c>
      <c r="E308" s="821"/>
      <c r="F308" s="822"/>
      <c r="G308" s="823">
        <f>G317</f>
        <v>0</v>
      </c>
      <c r="H308" s="771"/>
    </row>
    <row r="309" spans="1:8" ht="16.5" customHeight="1" x14ac:dyDescent="0.2">
      <c r="A309" s="824"/>
      <c r="B309" s="825"/>
      <c r="C309" s="825"/>
      <c r="D309" s="825"/>
      <c r="E309" s="825"/>
      <c r="F309" s="825"/>
      <c r="G309" s="826"/>
      <c r="H309" s="771"/>
    </row>
    <row r="310" spans="1:8" ht="16.5" customHeight="1" x14ac:dyDescent="0.2">
      <c r="A310" s="827" t="s">
        <v>142</v>
      </c>
      <c r="B310" s="828"/>
      <c r="C310" s="825" t="s">
        <v>95</v>
      </c>
      <c r="D310" s="825" t="s">
        <v>143</v>
      </c>
      <c r="E310" s="825" t="s">
        <v>144</v>
      </c>
      <c r="F310" s="825" t="s">
        <v>145</v>
      </c>
      <c r="G310" s="826" t="s">
        <v>146</v>
      </c>
      <c r="H310" s="771"/>
    </row>
    <row r="311" spans="1:8" ht="54" x14ac:dyDescent="0.2">
      <c r="A311" s="829" t="s">
        <v>902</v>
      </c>
      <c r="B311" s="829" t="s">
        <v>972</v>
      </c>
      <c r="C311" s="830" t="s">
        <v>973</v>
      </c>
      <c r="D311" s="831" t="s">
        <v>908</v>
      </c>
      <c r="E311" s="831">
        <v>4.72</v>
      </c>
      <c r="F311" s="752"/>
      <c r="G311" s="833">
        <f t="shared" ref="G311:G316" si="28">TRUNC(E311*F311,2)</f>
        <v>0</v>
      </c>
      <c r="H311" s="771"/>
    </row>
    <row r="312" spans="1:8" ht="54" x14ac:dyDescent="0.2">
      <c r="A312" s="829" t="s">
        <v>902</v>
      </c>
      <c r="B312" s="829" t="s">
        <v>977</v>
      </c>
      <c r="C312" s="830" t="s">
        <v>978</v>
      </c>
      <c r="D312" s="831" t="s">
        <v>916</v>
      </c>
      <c r="E312" s="831">
        <v>2.202</v>
      </c>
      <c r="F312" s="752"/>
      <c r="G312" s="833">
        <f t="shared" si="28"/>
        <v>0</v>
      </c>
      <c r="H312" s="771"/>
    </row>
    <row r="313" spans="1:8" ht="54" x14ac:dyDescent="0.2">
      <c r="A313" s="829" t="s">
        <v>902</v>
      </c>
      <c r="B313" s="829" t="s">
        <v>980</v>
      </c>
      <c r="C313" s="830" t="s">
        <v>981</v>
      </c>
      <c r="D313" s="831" t="s">
        <v>296</v>
      </c>
      <c r="E313" s="831">
        <v>1</v>
      </c>
      <c r="F313" s="752"/>
      <c r="G313" s="833">
        <f t="shared" si="28"/>
        <v>0</v>
      </c>
      <c r="H313" s="771"/>
    </row>
    <row r="314" spans="1:8" ht="16.5" customHeight="1" x14ac:dyDescent="0.2">
      <c r="A314" s="829" t="s">
        <v>902</v>
      </c>
      <c r="B314" s="829" t="s">
        <v>974</v>
      </c>
      <c r="C314" s="830" t="s">
        <v>975</v>
      </c>
      <c r="D314" s="831" t="s">
        <v>976</v>
      </c>
      <c r="E314" s="831">
        <v>6.3700000000000007E-2</v>
      </c>
      <c r="F314" s="752"/>
      <c r="G314" s="833">
        <f t="shared" si="28"/>
        <v>0</v>
      </c>
      <c r="H314" s="771"/>
    </row>
    <row r="315" spans="1:8" ht="16.5" customHeight="1" x14ac:dyDescent="0.2">
      <c r="A315" s="829" t="s">
        <v>117</v>
      </c>
      <c r="B315" s="829" t="s">
        <v>925</v>
      </c>
      <c r="C315" s="830" t="s">
        <v>926</v>
      </c>
      <c r="D315" s="831" t="s">
        <v>96</v>
      </c>
      <c r="E315" s="831">
        <v>0.28199999999999997</v>
      </c>
      <c r="F315" s="752"/>
      <c r="G315" s="833">
        <f t="shared" si="28"/>
        <v>0</v>
      </c>
      <c r="H315" s="771"/>
    </row>
    <row r="316" spans="1:8" ht="16.5" customHeight="1" x14ac:dyDescent="0.2">
      <c r="A316" s="829" t="s">
        <v>117</v>
      </c>
      <c r="B316" s="829" t="s">
        <v>927</v>
      </c>
      <c r="C316" s="830" t="s">
        <v>928</v>
      </c>
      <c r="D316" s="831" t="s">
        <v>96</v>
      </c>
      <c r="E316" s="831">
        <v>0.14099999999999999</v>
      </c>
      <c r="F316" s="752"/>
      <c r="G316" s="833">
        <f t="shared" si="28"/>
        <v>0</v>
      </c>
      <c r="H316" s="771"/>
    </row>
    <row r="317" spans="1:8" ht="16.5" customHeight="1" x14ac:dyDescent="0.2">
      <c r="A317" s="835" t="s">
        <v>147</v>
      </c>
      <c r="B317" s="836"/>
      <c r="C317" s="836"/>
      <c r="D317" s="836"/>
      <c r="E317" s="836"/>
      <c r="F317" s="837"/>
      <c r="G317" s="838">
        <f>SUM(G311:G316)</f>
        <v>0</v>
      </c>
      <c r="H317" s="771"/>
    </row>
    <row r="318" spans="1:8" ht="16.5" customHeight="1" x14ac:dyDescent="0.2">
      <c r="A318" s="840"/>
      <c r="B318" s="825"/>
      <c r="C318" s="825"/>
      <c r="D318" s="825"/>
      <c r="E318" s="825"/>
      <c r="F318" s="841"/>
      <c r="G318" s="842"/>
      <c r="H318" s="771"/>
    </row>
    <row r="319" spans="1:8" ht="54" x14ac:dyDescent="0.25">
      <c r="A319" s="818" t="s">
        <v>213</v>
      </c>
      <c r="B319" s="818" t="s">
        <v>1458</v>
      </c>
      <c r="C319" s="839" t="s">
        <v>1459</v>
      </c>
      <c r="D319" s="820" t="s">
        <v>1421</v>
      </c>
      <c r="E319" s="821"/>
      <c r="F319" s="822"/>
      <c r="G319" s="823">
        <f>G327</f>
        <v>0</v>
      </c>
      <c r="H319" s="771"/>
    </row>
    <row r="320" spans="1:8" ht="16.5" customHeight="1" x14ac:dyDescent="0.2">
      <c r="A320" s="824"/>
      <c r="B320" s="825"/>
      <c r="C320" s="825"/>
      <c r="D320" s="825"/>
      <c r="E320" s="825"/>
      <c r="F320" s="825"/>
      <c r="G320" s="826"/>
      <c r="H320" s="771"/>
    </row>
    <row r="321" spans="1:8" ht="16.5" customHeight="1" x14ac:dyDescent="0.2">
      <c r="A321" s="827" t="s">
        <v>142</v>
      </c>
      <c r="B321" s="828"/>
      <c r="C321" s="825" t="s">
        <v>95</v>
      </c>
      <c r="D321" s="825" t="s">
        <v>143</v>
      </c>
      <c r="E321" s="825" t="s">
        <v>144</v>
      </c>
      <c r="F321" s="825" t="s">
        <v>145</v>
      </c>
      <c r="G321" s="826" t="s">
        <v>146</v>
      </c>
      <c r="H321" s="771"/>
    </row>
    <row r="322" spans="1:8" ht="54" x14ac:dyDescent="0.2">
      <c r="A322" s="829" t="s">
        <v>902</v>
      </c>
      <c r="B322" s="829" t="s">
        <v>982</v>
      </c>
      <c r="C322" s="830" t="s">
        <v>983</v>
      </c>
      <c r="D322" s="831" t="s">
        <v>908</v>
      </c>
      <c r="E322" s="831">
        <v>2.0832999999999999</v>
      </c>
      <c r="F322" s="752"/>
      <c r="G322" s="833">
        <f t="shared" ref="G322:G326" si="29">TRUNC(E322*F322,2)</f>
        <v>0</v>
      </c>
      <c r="H322" s="771"/>
    </row>
    <row r="323" spans="1:8" ht="54" x14ac:dyDescent="0.2">
      <c r="A323" s="829" t="s">
        <v>902</v>
      </c>
      <c r="B323" s="829" t="s">
        <v>984</v>
      </c>
      <c r="C323" s="830" t="s">
        <v>985</v>
      </c>
      <c r="D323" s="831" t="s">
        <v>908</v>
      </c>
      <c r="E323" s="831">
        <v>24.4</v>
      </c>
      <c r="F323" s="752"/>
      <c r="G323" s="833">
        <f t="shared" si="29"/>
        <v>0</v>
      </c>
      <c r="H323" s="771"/>
    </row>
    <row r="324" spans="1:8" ht="18" x14ac:dyDescent="0.2">
      <c r="A324" s="829" t="s">
        <v>902</v>
      </c>
      <c r="B324" s="829" t="s">
        <v>948</v>
      </c>
      <c r="C324" s="830" t="s">
        <v>949</v>
      </c>
      <c r="D324" s="831" t="s">
        <v>908</v>
      </c>
      <c r="E324" s="831">
        <v>1.2466999999999999</v>
      </c>
      <c r="F324" s="752"/>
      <c r="G324" s="833">
        <f t="shared" si="29"/>
        <v>0</v>
      </c>
      <c r="H324" s="771"/>
    </row>
    <row r="325" spans="1:8" ht="16.5" customHeight="1" x14ac:dyDescent="0.2">
      <c r="A325" s="829" t="s">
        <v>117</v>
      </c>
      <c r="B325" s="829" t="s">
        <v>925</v>
      </c>
      <c r="C325" s="830" t="s">
        <v>926</v>
      </c>
      <c r="D325" s="831" t="s">
        <v>96</v>
      </c>
      <c r="E325" s="831">
        <v>1.7070000000000001</v>
      </c>
      <c r="F325" s="752"/>
      <c r="G325" s="833">
        <f t="shared" si="29"/>
        <v>0</v>
      </c>
      <c r="H325" s="771"/>
    </row>
    <row r="326" spans="1:8" ht="16.5" customHeight="1" x14ac:dyDescent="0.2">
      <c r="A326" s="829" t="s">
        <v>117</v>
      </c>
      <c r="B326" s="829" t="s">
        <v>927</v>
      </c>
      <c r="C326" s="830" t="s">
        <v>928</v>
      </c>
      <c r="D326" s="831" t="s">
        <v>96</v>
      </c>
      <c r="E326" s="831">
        <v>0.85299999999999998</v>
      </c>
      <c r="F326" s="752"/>
      <c r="G326" s="833">
        <f t="shared" si="29"/>
        <v>0</v>
      </c>
      <c r="H326" s="771"/>
    </row>
    <row r="327" spans="1:8" ht="16.5" customHeight="1" x14ac:dyDescent="0.2">
      <c r="A327" s="835" t="s">
        <v>147</v>
      </c>
      <c r="B327" s="836"/>
      <c r="C327" s="836"/>
      <c r="D327" s="836"/>
      <c r="E327" s="836"/>
      <c r="F327" s="837"/>
      <c r="G327" s="838">
        <f>SUM(G322:G326)</f>
        <v>0</v>
      </c>
      <c r="H327" s="771"/>
    </row>
    <row r="328" spans="1:8" ht="16.5" customHeight="1" x14ac:dyDescent="0.2">
      <c r="A328" s="840"/>
      <c r="B328" s="825"/>
      <c r="C328" s="825"/>
      <c r="D328" s="825"/>
      <c r="E328" s="825"/>
      <c r="F328" s="841"/>
      <c r="G328" s="842"/>
      <c r="H328" s="771"/>
    </row>
    <row r="329" spans="1:8" ht="54" x14ac:dyDescent="0.25">
      <c r="A329" s="818" t="s">
        <v>213</v>
      </c>
      <c r="B329" s="818" t="s">
        <v>1460</v>
      </c>
      <c r="C329" s="839" t="s">
        <v>1461</v>
      </c>
      <c r="D329" s="820" t="s">
        <v>1441</v>
      </c>
      <c r="E329" s="821"/>
      <c r="F329" s="822"/>
      <c r="G329" s="823">
        <f>G337</f>
        <v>0</v>
      </c>
      <c r="H329" s="771"/>
    </row>
    <row r="330" spans="1:8" ht="16.5" customHeight="1" x14ac:dyDescent="0.2">
      <c r="A330" s="824"/>
      <c r="B330" s="825"/>
      <c r="C330" s="825"/>
      <c r="D330" s="825"/>
      <c r="E330" s="825"/>
      <c r="F330" s="825"/>
      <c r="G330" s="826"/>
      <c r="H330" s="771"/>
    </row>
    <row r="331" spans="1:8" ht="16.5" customHeight="1" x14ac:dyDescent="0.2">
      <c r="A331" s="827" t="s">
        <v>142</v>
      </c>
      <c r="B331" s="828"/>
      <c r="C331" s="825" t="s">
        <v>95</v>
      </c>
      <c r="D331" s="825" t="s">
        <v>143</v>
      </c>
      <c r="E331" s="825" t="s">
        <v>144</v>
      </c>
      <c r="F331" s="825" t="s">
        <v>145</v>
      </c>
      <c r="G331" s="826" t="s">
        <v>146</v>
      </c>
      <c r="H331" s="771"/>
    </row>
    <row r="332" spans="1:8" ht="72" x14ac:dyDescent="0.2">
      <c r="A332" s="829" t="s">
        <v>902</v>
      </c>
      <c r="B332" s="829" t="s">
        <v>2252</v>
      </c>
      <c r="C332" s="830" t="s">
        <v>2253</v>
      </c>
      <c r="D332" s="831" t="s">
        <v>908</v>
      </c>
      <c r="E332" s="831">
        <v>0.83330000000000004</v>
      </c>
      <c r="F332" s="752"/>
      <c r="G332" s="833">
        <f t="shared" ref="G332:G336" si="30">TRUNC(E332*F332,2)</f>
        <v>0</v>
      </c>
      <c r="H332" s="771"/>
    </row>
    <row r="333" spans="1:8" ht="54" x14ac:dyDescent="0.2">
      <c r="A333" s="829" t="s">
        <v>902</v>
      </c>
      <c r="B333" s="829" t="s">
        <v>984</v>
      </c>
      <c r="C333" s="830" t="s">
        <v>985</v>
      </c>
      <c r="D333" s="831" t="s">
        <v>908</v>
      </c>
      <c r="E333" s="831">
        <v>9.1999999999999993</v>
      </c>
      <c r="F333" s="752"/>
      <c r="G333" s="833">
        <f t="shared" si="30"/>
        <v>0</v>
      </c>
      <c r="H333" s="771"/>
    </row>
    <row r="334" spans="1:8" ht="16.5" customHeight="1" x14ac:dyDescent="0.2">
      <c r="A334" s="829" t="s">
        <v>902</v>
      </c>
      <c r="B334" s="829" t="s">
        <v>948</v>
      </c>
      <c r="C334" s="830" t="s">
        <v>949</v>
      </c>
      <c r="D334" s="831" t="s">
        <v>908</v>
      </c>
      <c r="E334" s="831">
        <v>0.62329999999999997</v>
      </c>
      <c r="F334" s="752"/>
      <c r="G334" s="833">
        <f t="shared" si="30"/>
        <v>0</v>
      </c>
      <c r="H334" s="771"/>
    </row>
    <row r="335" spans="1:8" ht="16.5" customHeight="1" x14ac:dyDescent="0.2">
      <c r="A335" s="829" t="s">
        <v>117</v>
      </c>
      <c r="B335" s="829" t="s">
        <v>925</v>
      </c>
      <c r="C335" s="830" t="s">
        <v>926</v>
      </c>
      <c r="D335" s="831" t="s">
        <v>96</v>
      </c>
      <c r="E335" s="831">
        <v>0.51900000000000002</v>
      </c>
      <c r="F335" s="752"/>
      <c r="G335" s="833">
        <f t="shared" si="30"/>
        <v>0</v>
      </c>
      <c r="H335" s="771"/>
    </row>
    <row r="336" spans="1:8" ht="16.5" customHeight="1" x14ac:dyDescent="0.2">
      <c r="A336" s="829" t="s">
        <v>117</v>
      </c>
      <c r="B336" s="829" t="s">
        <v>927</v>
      </c>
      <c r="C336" s="830" t="s">
        <v>928</v>
      </c>
      <c r="D336" s="831" t="s">
        <v>96</v>
      </c>
      <c r="E336" s="831">
        <v>0.25900000000000001</v>
      </c>
      <c r="F336" s="752"/>
      <c r="G336" s="833">
        <f t="shared" si="30"/>
        <v>0</v>
      </c>
      <c r="H336" s="771"/>
    </row>
    <row r="337" spans="1:8" ht="16.5" customHeight="1" x14ac:dyDescent="0.2">
      <c r="A337" s="835" t="s">
        <v>147</v>
      </c>
      <c r="B337" s="836"/>
      <c r="C337" s="836"/>
      <c r="D337" s="836"/>
      <c r="E337" s="836"/>
      <c r="F337" s="837"/>
      <c r="G337" s="838">
        <f>SUM(G332:G336)</f>
        <v>0</v>
      </c>
      <c r="H337" s="771"/>
    </row>
    <row r="338" spans="1:8" ht="16.5" customHeight="1" x14ac:dyDescent="0.2">
      <c r="A338" s="840"/>
      <c r="B338" s="825"/>
      <c r="C338" s="825"/>
      <c r="D338" s="825"/>
      <c r="E338" s="825"/>
      <c r="F338" s="841"/>
      <c r="G338" s="842"/>
      <c r="H338" s="771"/>
    </row>
    <row r="339" spans="1:8" ht="54" x14ac:dyDescent="0.25">
      <c r="A339" s="818" t="s">
        <v>213</v>
      </c>
      <c r="B339" s="818" t="s">
        <v>1462</v>
      </c>
      <c r="C339" s="839" t="s">
        <v>1463</v>
      </c>
      <c r="D339" s="820" t="s">
        <v>1421</v>
      </c>
      <c r="E339" s="821"/>
      <c r="F339" s="822"/>
      <c r="G339" s="823">
        <f>G347</f>
        <v>0</v>
      </c>
      <c r="H339" s="771"/>
    </row>
    <row r="340" spans="1:8" ht="16.5" customHeight="1" x14ac:dyDescent="0.2">
      <c r="A340" s="824"/>
      <c r="B340" s="825"/>
      <c r="C340" s="825"/>
      <c r="D340" s="825"/>
      <c r="E340" s="825"/>
      <c r="F340" s="825"/>
      <c r="G340" s="826"/>
      <c r="H340" s="771"/>
    </row>
    <row r="341" spans="1:8" ht="16.5" customHeight="1" x14ac:dyDescent="0.2">
      <c r="A341" s="827" t="s">
        <v>142</v>
      </c>
      <c r="B341" s="828"/>
      <c r="C341" s="825" t="s">
        <v>95</v>
      </c>
      <c r="D341" s="825" t="s">
        <v>143</v>
      </c>
      <c r="E341" s="825" t="s">
        <v>144</v>
      </c>
      <c r="F341" s="825" t="s">
        <v>145</v>
      </c>
      <c r="G341" s="826" t="s">
        <v>146</v>
      </c>
      <c r="H341" s="771"/>
    </row>
    <row r="342" spans="1:8" ht="72" x14ac:dyDescent="0.2">
      <c r="A342" s="829" t="s">
        <v>902</v>
      </c>
      <c r="B342" s="829" t="s">
        <v>2252</v>
      </c>
      <c r="C342" s="830" t="s">
        <v>2253</v>
      </c>
      <c r="D342" s="831" t="s">
        <v>908</v>
      </c>
      <c r="E342" s="831">
        <v>0.83330000000000004</v>
      </c>
      <c r="F342" s="752"/>
      <c r="G342" s="833">
        <f t="shared" ref="G342:G346" si="31">TRUNC(E342*F342,2)</f>
        <v>0</v>
      </c>
      <c r="H342" s="771"/>
    </row>
    <row r="343" spans="1:8" ht="54" x14ac:dyDescent="0.2">
      <c r="A343" s="829" t="s">
        <v>902</v>
      </c>
      <c r="B343" s="829" t="s">
        <v>984</v>
      </c>
      <c r="C343" s="830" t="s">
        <v>985</v>
      </c>
      <c r="D343" s="831" t="s">
        <v>908</v>
      </c>
      <c r="E343" s="831">
        <v>9.1999999999999993</v>
      </c>
      <c r="F343" s="752"/>
      <c r="G343" s="833">
        <f t="shared" si="31"/>
        <v>0</v>
      </c>
      <c r="H343" s="771"/>
    </row>
    <row r="344" spans="1:8" ht="16.5" customHeight="1" x14ac:dyDescent="0.2">
      <c r="A344" s="829" t="s">
        <v>902</v>
      </c>
      <c r="B344" s="829" t="s">
        <v>948</v>
      </c>
      <c r="C344" s="830" t="s">
        <v>949</v>
      </c>
      <c r="D344" s="831" t="s">
        <v>908</v>
      </c>
      <c r="E344" s="831">
        <v>0.62329999999999997</v>
      </c>
      <c r="F344" s="752"/>
      <c r="G344" s="833">
        <f t="shared" si="31"/>
        <v>0</v>
      </c>
      <c r="H344" s="771"/>
    </row>
    <row r="345" spans="1:8" ht="16.5" customHeight="1" x14ac:dyDescent="0.2">
      <c r="A345" s="829" t="s">
        <v>117</v>
      </c>
      <c r="B345" s="829" t="s">
        <v>925</v>
      </c>
      <c r="C345" s="830" t="s">
        <v>926</v>
      </c>
      <c r="D345" s="831" t="s">
        <v>96</v>
      </c>
      <c r="E345" s="831">
        <v>0.51900000000000002</v>
      </c>
      <c r="F345" s="752"/>
      <c r="G345" s="833">
        <f t="shared" si="31"/>
        <v>0</v>
      </c>
      <c r="H345" s="771"/>
    </row>
    <row r="346" spans="1:8" ht="16.5" customHeight="1" x14ac:dyDescent="0.2">
      <c r="A346" s="829" t="s">
        <v>117</v>
      </c>
      <c r="B346" s="829" t="s">
        <v>927</v>
      </c>
      <c r="C346" s="830" t="s">
        <v>928</v>
      </c>
      <c r="D346" s="831" t="s">
        <v>96</v>
      </c>
      <c r="E346" s="831">
        <v>0.25900000000000001</v>
      </c>
      <c r="F346" s="752"/>
      <c r="G346" s="833">
        <f t="shared" si="31"/>
        <v>0</v>
      </c>
      <c r="H346" s="771"/>
    </row>
    <row r="347" spans="1:8" ht="16.5" customHeight="1" x14ac:dyDescent="0.2">
      <c r="A347" s="835" t="s">
        <v>147</v>
      </c>
      <c r="B347" s="836"/>
      <c r="C347" s="836"/>
      <c r="D347" s="836"/>
      <c r="E347" s="836"/>
      <c r="F347" s="837"/>
      <c r="G347" s="838">
        <f>SUM(G342:G346)</f>
        <v>0</v>
      </c>
      <c r="H347" s="771"/>
    </row>
    <row r="348" spans="1:8" ht="16.5" customHeight="1" x14ac:dyDescent="0.2">
      <c r="A348" s="840"/>
      <c r="B348" s="825"/>
      <c r="C348" s="825"/>
      <c r="D348" s="825"/>
      <c r="E348" s="825"/>
      <c r="F348" s="841"/>
      <c r="G348" s="842"/>
      <c r="H348" s="771"/>
    </row>
    <row r="349" spans="1:8" ht="54" x14ac:dyDescent="0.25">
      <c r="A349" s="818" t="s">
        <v>213</v>
      </c>
      <c r="B349" s="818" t="s">
        <v>1464</v>
      </c>
      <c r="C349" s="839" t="s">
        <v>1465</v>
      </c>
      <c r="D349" s="820" t="s">
        <v>1421</v>
      </c>
      <c r="E349" s="821"/>
      <c r="F349" s="822"/>
      <c r="G349" s="823">
        <f>G357</f>
        <v>0</v>
      </c>
      <c r="H349" s="771"/>
    </row>
    <row r="350" spans="1:8" ht="16.5" customHeight="1" x14ac:dyDescent="0.2">
      <c r="A350" s="824"/>
      <c r="B350" s="825"/>
      <c r="C350" s="825"/>
      <c r="D350" s="825"/>
      <c r="E350" s="825"/>
      <c r="F350" s="825"/>
      <c r="G350" s="826"/>
      <c r="H350" s="771"/>
    </row>
    <row r="351" spans="1:8" ht="16.5" customHeight="1" x14ac:dyDescent="0.2">
      <c r="A351" s="827" t="s">
        <v>142</v>
      </c>
      <c r="B351" s="828"/>
      <c r="C351" s="825" t="s">
        <v>95</v>
      </c>
      <c r="D351" s="825" t="s">
        <v>143</v>
      </c>
      <c r="E351" s="825" t="s">
        <v>144</v>
      </c>
      <c r="F351" s="825" t="s">
        <v>145</v>
      </c>
      <c r="G351" s="826" t="s">
        <v>146</v>
      </c>
      <c r="H351" s="771"/>
    </row>
    <row r="352" spans="1:8" ht="16.5" customHeight="1" x14ac:dyDescent="0.2">
      <c r="A352" s="829" t="s">
        <v>902</v>
      </c>
      <c r="B352" s="829" t="s">
        <v>2252</v>
      </c>
      <c r="C352" s="830" t="s">
        <v>2253</v>
      </c>
      <c r="D352" s="831" t="s">
        <v>908</v>
      </c>
      <c r="E352" s="831">
        <v>0.83330000000000004</v>
      </c>
      <c r="F352" s="752"/>
      <c r="G352" s="833">
        <f t="shared" ref="G352:G356" si="32">TRUNC(E352*F352,2)</f>
        <v>0</v>
      </c>
      <c r="H352" s="771"/>
    </row>
    <row r="353" spans="1:8" ht="16.5" customHeight="1" x14ac:dyDescent="0.2">
      <c r="A353" s="829" t="s">
        <v>902</v>
      </c>
      <c r="B353" s="829" t="s">
        <v>984</v>
      </c>
      <c r="C353" s="830" t="s">
        <v>985</v>
      </c>
      <c r="D353" s="831" t="s">
        <v>908</v>
      </c>
      <c r="E353" s="831">
        <v>9.1999999999999993</v>
      </c>
      <c r="F353" s="752"/>
      <c r="G353" s="833">
        <f t="shared" si="32"/>
        <v>0</v>
      </c>
      <c r="H353" s="771"/>
    </row>
    <row r="354" spans="1:8" ht="16.5" customHeight="1" x14ac:dyDescent="0.2">
      <c r="A354" s="829" t="s">
        <v>902</v>
      </c>
      <c r="B354" s="829" t="s">
        <v>948</v>
      </c>
      <c r="C354" s="830" t="s">
        <v>949</v>
      </c>
      <c r="D354" s="831" t="s">
        <v>908</v>
      </c>
      <c r="E354" s="831">
        <v>0.62329999999999997</v>
      </c>
      <c r="F354" s="752"/>
      <c r="G354" s="833">
        <f t="shared" si="32"/>
        <v>0</v>
      </c>
      <c r="H354" s="771"/>
    </row>
    <row r="355" spans="1:8" ht="16.5" customHeight="1" x14ac:dyDescent="0.2">
      <c r="A355" s="829" t="s">
        <v>117</v>
      </c>
      <c r="B355" s="829" t="s">
        <v>925</v>
      </c>
      <c r="C355" s="830" t="s">
        <v>926</v>
      </c>
      <c r="D355" s="831" t="s">
        <v>96</v>
      </c>
      <c r="E355" s="831">
        <v>0.51900000000000002</v>
      </c>
      <c r="F355" s="752"/>
      <c r="G355" s="833">
        <f t="shared" si="32"/>
        <v>0</v>
      </c>
      <c r="H355" s="771"/>
    </row>
    <row r="356" spans="1:8" ht="16.5" customHeight="1" x14ac:dyDescent="0.2">
      <c r="A356" s="829" t="s">
        <v>117</v>
      </c>
      <c r="B356" s="829" t="s">
        <v>927</v>
      </c>
      <c r="C356" s="830" t="s">
        <v>928</v>
      </c>
      <c r="D356" s="831" t="s">
        <v>96</v>
      </c>
      <c r="E356" s="831">
        <v>0.25900000000000001</v>
      </c>
      <c r="F356" s="752"/>
      <c r="G356" s="833">
        <f t="shared" si="32"/>
        <v>0</v>
      </c>
      <c r="H356" s="771"/>
    </row>
    <row r="357" spans="1:8" ht="16.5" customHeight="1" x14ac:dyDescent="0.2">
      <c r="A357" s="835" t="s">
        <v>147</v>
      </c>
      <c r="B357" s="836"/>
      <c r="C357" s="836"/>
      <c r="D357" s="836"/>
      <c r="E357" s="836"/>
      <c r="F357" s="837"/>
      <c r="G357" s="838">
        <f>SUM(G352:G356)</f>
        <v>0</v>
      </c>
      <c r="H357" s="771"/>
    </row>
    <row r="358" spans="1:8" ht="16.5" customHeight="1" x14ac:dyDescent="0.2">
      <c r="A358" s="840"/>
      <c r="B358" s="825"/>
      <c r="C358" s="825"/>
      <c r="D358" s="825"/>
      <c r="E358" s="825"/>
      <c r="F358" s="841"/>
      <c r="G358" s="842"/>
      <c r="H358" s="771"/>
    </row>
    <row r="359" spans="1:8" ht="54" x14ac:dyDescent="0.25">
      <c r="A359" s="818" t="s">
        <v>213</v>
      </c>
      <c r="B359" s="818" t="s">
        <v>1466</v>
      </c>
      <c r="C359" s="839" t="s">
        <v>1467</v>
      </c>
      <c r="D359" s="820" t="s">
        <v>1441</v>
      </c>
      <c r="E359" s="821"/>
      <c r="F359" s="822"/>
      <c r="G359" s="823">
        <f>G367</f>
        <v>0</v>
      </c>
      <c r="H359" s="771"/>
    </row>
    <row r="360" spans="1:8" ht="16.5" customHeight="1" x14ac:dyDescent="0.2">
      <c r="A360" s="824"/>
      <c r="B360" s="825"/>
      <c r="C360" s="825"/>
      <c r="D360" s="825"/>
      <c r="E360" s="825"/>
      <c r="F360" s="825"/>
      <c r="G360" s="826"/>
      <c r="H360" s="771"/>
    </row>
    <row r="361" spans="1:8" ht="16.5" customHeight="1" x14ac:dyDescent="0.2">
      <c r="A361" s="827" t="s">
        <v>142</v>
      </c>
      <c r="B361" s="828"/>
      <c r="C361" s="825" t="s">
        <v>95</v>
      </c>
      <c r="D361" s="825" t="s">
        <v>143</v>
      </c>
      <c r="E361" s="825" t="s">
        <v>144</v>
      </c>
      <c r="F361" s="825" t="s">
        <v>145</v>
      </c>
      <c r="G361" s="826" t="s">
        <v>146</v>
      </c>
      <c r="H361" s="771"/>
    </row>
    <row r="362" spans="1:8" ht="16.5" customHeight="1" x14ac:dyDescent="0.2">
      <c r="A362" s="829" t="s">
        <v>902</v>
      </c>
      <c r="B362" s="829" t="s">
        <v>2252</v>
      </c>
      <c r="C362" s="830" t="s">
        <v>2253</v>
      </c>
      <c r="D362" s="831" t="s">
        <v>908</v>
      </c>
      <c r="E362" s="831">
        <v>0.83330000000000004</v>
      </c>
      <c r="F362" s="752"/>
      <c r="G362" s="833">
        <f t="shared" ref="G362:G366" si="33">TRUNC(E362*F362,2)</f>
        <v>0</v>
      </c>
      <c r="H362" s="771"/>
    </row>
    <row r="363" spans="1:8" ht="16.5" customHeight="1" x14ac:dyDescent="0.2">
      <c r="A363" s="829" t="s">
        <v>902</v>
      </c>
      <c r="B363" s="829" t="s">
        <v>984</v>
      </c>
      <c r="C363" s="830" t="s">
        <v>985</v>
      </c>
      <c r="D363" s="831" t="s">
        <v>908</v>
      </c>
      <c r="E363" s="831">
        <v>9.1999999999999993</v>
      </c>
      <c r="F363" s="752"/>
      <c r="G363" s="833">
        <f t="shared" si="33"/>
        <v>0</v>
      </c>
      <c r="H363" s="771"/>
    </row>
    <row r="364" spans="1:8" ht="16.5" customHeight="1" x14ac:dyDescent="0.2">
      <c r="A364" s="829" t="s">
        <v>902</v>
      </c>
      <c r="B364" s="829" t="s">
        <v>948</v>
      </c>
      <c r="C364" s="830" t="s">
        <v>949</v>
      </c>
      <c r="D364" s="831" t="s">
        <v>908</v>
      </c>
      <c r="E364" s="831">
        <v>0.62329999999999997</v>
      </c>
      <c r="F364" s="752"/>
      <c r="G364" s="833">
        <f t="shared" si="33"/>
        <v>0</v>
      </c>
      <c r="H364" s="771"/>
    </row>
    <row r="365" spans="1:8" ht="16.5" customHeight="1" x14ac:dyDescent="0.2">
      <c r="A365" s="829" t="s">
        <v>117</v>
      </c>
      <c r="B365" s="829" t="s">
        <v>925</v>
      </c>
      <c r="C365" s="830" t="s">
        <v>926</v>
      </c>
      <c r="D365" s="831" t="s">
        <v>96</v>
      </c>
      <c r="E365" s="831">
        <v>0.51900000000000002</v>
      </c>
      <c r="F365" s="752"/>
      <c r="G365" s="833">
        <f t="shared" si="33"/>
        <v>0</v>
      </c>
      <c r="H365" s="771"/>
    </row>
    <row r="366" spans="1:8" ht="16.5" customHeight="1" x14ac:dyDescent="0.2">
      <c r="A366" s="829" t="s">
        <v>117</v>
      </c>
      <c r="B366" s="829" t="s">
        <v>927</v>
      </c>
      <c r="C366" s="830" t="s">
        <v>928</v>
      </c>
      <c r="D366" s="831" t="s">
        <v>96</v>
      </c>
      <c r="E366" s="831">
        <v>0.25900000000000001</v>
      </c>
      <c r="F366" s="752"/>
      <c r="G366" s="833">
        <f t="shared" si="33"/>
        <v>0</v>
      </c>
      <c r="H366" s="771"/>
    </row>
    <row r="367" spans="1:8" ht="16.5" customHeight="1" x14ac:dyDescent="0.2">
      <c r="A367" s="835" t="s">
        <v>147</v>
      </c>
      <c r="B367" s="836"/>
      <c r="C367" s="836"/>
      <c r="D367" s="836"/>
      <c r="E367" s="836"/>
      <c r="F367" s="837"/>
      <c r="G367" s="838">
        <f>SUM(G362:G366)</f>
        <v>0</v>
      </c>
      <c r="H367" s="771"/>
    </row>
    <row r="368" spans="1:8" ht="16.5" customHeight="1" x14ac:dyDescent="0.2">
      <c r="A368" s="840"/>
      <c r="B368" s="825"/>
      <c r="C368" s="825"/>
      <c r="D368" s="825"/>
      <c r="E368" s="825"/>
      <c r="F368" s="841"/>
      <c r="G368" s="842"/>
      <c r="H368" s="771"/>
    </row>
    <row r="369" spans="1:8" ht="36" x14ac:dyDescent="0.25">
      <c r="A369" s="818" t="s">
        <v>213</v>
      </c>
      <c r="B369" s="818" t="s">
        <v>1468</v>
      </c>
      <c r="C369" s="839" t="s">
        <v>2212</v>
      </c>
      <c r="D369" s="820" t="s">
        <v>1421</v>
      </c>
      <c r="E369" s="821"/>
      <c r="F369" s="822"/>
      <c r="G369" s="823">
        <f>G377</f>
        <v>0</v>
      </c>
      <c r="H369" s="771"/>
    </row>
    <row r="370" spans="1:8" ht="16.5" customHeight="1" x14ac:dyDescent="0.2">
      <c r="A370" s="824"/>
      <c r="B370" s="825"/>
      <c r="C370" s="825"/>
      <c r="D370" s="825"/>
      <c r="E370" s="825"/>
      <c r="F370" s="825"/>
      <c r="G370" s="826"/>
      <c r="H370" s="771"/>
    </row>
    <row r="371" spans="1:8" ht="16.5" customHeight="1" x14ac:dyDescent="0.2">
      <c r="A371" s="827" t="s">
        <v>142</v>
      </c>
      <c r="B371" s="828"/>
      <c r="C371" s="825" t="s">
        <v>95</v>
      </c>
      <c r="D371" s="825" t="s">
        <v>143</v>
      </c>
      <c r="E371" s="825" t="s">
        <v>144</v>
      </c>
      <c r="F371" s="825" t="s">
        <v>145</v>
      </c>
      <c r="G371" s="826" t="s">
        <v>146</v>
      </c>
      <c r="H371" s="771"/>
    </row>
    <row r="372" spans="1:8" ht="16.5" customHeight="1" x14ac:dyDescent="0.2">
      <c r="A372" s="829" t="s">
        <v>902</v>
      </c>
      <c r="B372" s="829" t="s">
        <v>986</v>
      </c>
      <c r="C372" s="830" t="s">
        <v>2254</v>
      </c>
      <c r="D372" s="831" t="s">
        <v>296</v>
      </c>
      <c r="E372" s="831">
        <v>1</v>
      </c>
      <c r="F372" s="752"/>
      <c r="G372" s="833">
        <f t="shared" ref="G372:G376" si="34">TRUNC(E372*F372,2)</f>
        <v>0</v>
      </c>
      <c r="H372" s="771"/>
    </row>
    <row r="373" spans="1:8" ht="16.5" customHeight="1" x14ac:dyDescent="0.2">
      <c r="A373" s="829" t="s">
        <v>902</v>
      </c>
      <c r="B373" s="829" t="s">
        <v>984</v>
      </c>
      <c r="C373" s="830" t="s">
        <v>985</v>
      </c>
      <c r="D373" s="831" t="s">
        <v>908</v>
      </c>
      <c r="E373" s="831">
        <v>17.413</v>
      </c>
      <c r="F373" s="752"/>
      <c r="G373" s="833">
        <f t="shared" si="34"/>
        <v>0</v>
      </c>
      <c r="H373" s="771"/>
    </row>
    <row r="374" spans="1:8" ht="16.5" customHeight="1" x14ac:dyDescent="0.2">
      <c r="A374" s="829" t="s">
        <v>902</v>
      </c>
      <c r="B374" s="829" t="s">
        <v>948</v>
      </c>
      <c r="C374" s="830" t="s">
        <v>949</v>
      </c>
      <c r="D374" s="831" t="s">
        <v>908</v>
      </c>
      <c r="E374" s="831">
        <v>0.42399999999999999</v>
      </c>
      <c r="F374" s="752"/>
      <c r="G374" s="833">
        <f t="shared" si="34"/>
        <v>0</v>
      </c>
      <c r="H374" s="771"/>
    </row>
    <row r="375" spans="1:8" ht="16.5" customHeight="1" x14ac:dyDescent="0.2">
      <c r="A375" s="829" t="s">
        <v>117</v>
      </c>
      <c r="B375" s="829" t="s">
        <v>925</v>
      </c>
      <c r="C375" s="830" t="s">
        <v>926</v>
      </c>
      <c r="D375" s="831" t="s">
        <v>96</v>
      </c>
      <c r="E375" s="831">
        <v>0.72</v>
      </c>
      <c r="F375" s="752"/>
      <c r="G375" s="833">
        <f t="shared" si="34"/>
        <v>0</v>
      </c>
      <c r="H375" s="771"/>
    </row>
    <row r="376" spans="1:8" ht="16.5" customHeight="1" x14ac:dyDescent="0.2">
      <c r="A376" s="829" t="s">
        <v>117</v>
      </c>
      <c r="B376" s="829" t="s">
        <v>927</v>
      </c>
      <c r="C376" s="830" t="s">
        <v>928</v>
      </c>
      <c r="D376" s="831" t="s">
        <v>96</v>
      </c>
      <c r="E376" s="831">
        <v>0.36</v>
      </c>
      <c r="F376" s="752"/>
      <c r="G376" s="833">
        <f t="shared" si="34"/>
        <v>0</v>
      </c>
      <c r="H376" s="771"/>
    </row>
    <row r="377" spans="1:8" ht="16.5" customHeight="1" x14ac:dyDescent="0.2">
      <c r="A377" s="835" t="s">
        <v>147</v>
      </c>
      <c r="B377" s="836"/>
      <c r="C377" s="836"/>
      <c r="D377" s="836"/>
      <c r="E377" s="836"/>
      <c r="F377" s="837"/>
      <c r="G377" s="838">
        <f>SUM(G372:G376)</f>
        <v>0</v>
      </c>
      <c r="H377" s="771"/>
    </row>
    <row r="378" spans="1:8" ht="16.5" customHeight="1" x14ac:dyDescent="0.2">
      <c r="A378" s="840"/>
      <c r="B378" s="825"/>
      <c r="C378" s="825"/>
      <c r="D378" s="825"/>
      <c r="E378" s="825"/>
      <c r="F378" s="841"/>
      <c r="G378" s="842"/>
      <c r="H378" s="771"/>
    </row>
    <row r="379" spans="1:8" ht="54" x14ac:dyDescent="0.25">
      <c r="A379" s="818" t="s">
        <v>213</v>
      </c>
      <c r="B379" s="818" t="s">
        <v>1469</v>
      </c>
      <c r="C379" s="839" t="s">
        <v>1470</v>
      </c>
      <c r="D379" s="820" t="s">
        <v>1441</v>
      </c>
      <c r="E379" s="821"/>
      <c r="F379" s="822"/>
      <c r="G379" s="823">
        <f>G387</f>
        <v>0</v>
      </c>
      <c r="H379" s="771"/>
    </row>
    <row r="380" spans="1:8" ht="16.5" customHeight="1" x14ac:dyDescent="0.2">
      <c r="A380" s="824"/>
      <c r="B380" s="825"/>
      <c r="C380" s="825"/>
      <c r="D380" s="825"/>
      <c r="E380" s="825"/>
      <c r="F380" s="825"/>
      <c r="G380" s="826"/>
      <c r="H380" s="771"/>
    </row>
    <row r="381" spans="1:8" ht="16.5" customHeight="1" x14ac:dyDescent="0.2">
      <c r="A381" s="827" t="s">
        <v>142</v>
      </c>
      <c r="B381" s="828"/>
      <c r="C381" s="825" t="s">
        <v>95</v>
      </c>
      <c r="D381" s="825" t="s">
        <v>143</v>
      </c>
      <c r="E381" s="825" t="s">
        <v>144</v>
      </c>
      <c r="F381" s="825" t="s">
        <v>145</v>
      </c>
      <c r="G381" s="826" t="s">
        <v>146</v>
      </c>
      <c r="H381" s="771"/>
    </row>
    <row r="382" spans="1:8" ht="72" x14ac:dyDescent="0.2">
      <c r="A382" s="829" t="s">
        <v>902</v>
      </c>
      <c r="B382" s="829" t="s">
        <v>986</v>
      </c>
      <c r="C382" s="830" t="s">
        <v>2254</v>
      </c>
      <c r="D382" s="831" t="s">
        <v>296</v>
      </c>
      <c r="E382" s="831">
        <v>1</v>
      </c>
      <c r="F382" s="752"/>
      <c r="G382" s="833">
        <f t="shared" ref="G382:G386" si="35">TRUNC(E382*F382,2)</f>
        <v>0</v>
      </c>
      <c r="H382" s="771"/>
    </row>
    <row r="383" spans="1:8" ht="18" customHeight="1" x14ac:dyDescent="0.2">
      <c r="A383" s="829" t="s">
        <v>902</v>
      </c>
      <c r="B383" s="829" t="s">
        <v>984</v>
      </c>
      <c r="C383" s="830" t="s">
        <v>985</v>
      </c>
      <c r="D383" s="831" t="s">
        <v>908</v>
      </c>
      <c r="E383" s="831">
        <v>17.413</v>
      </c>
      <c r="F383" s="752"/>
      <c r="G383" s="833">
        <f t="shared" si="35"/>
        <v>0</v>
      </c>
      <c r="H383" s="771"/>
    </row>
    <row r="384" spans="1:8" ht="18" x14ac:dyDescent="0.2">
      <c r="A384" s="829" t="s">
        <v>902</v>
      </c>
      <c r="B384" s="829" t="s">
        <v>948</v>
      </c>
      <c r="C384" s="830" t="s">
        <v>949</v>
      </c>
      <c r="D384" s="831" t="s">
        <v>908</v>
      </c>
      <c r="E384" s="831">
        <v>0.42399999999999999</v>
      </c>
      <c r="F384" s="752"/>
      <c r="G384" s="833">
        <f t="shared" si="35"/>
        <v>0</v>
      </c>
      <c r="H384" s="771"/>
    </row>
    <row r="385" spans="1:8" ht="18" x14ac:dyDescent="0.2">
      <c r="A385" s="829" t="s">
        <v>117</v>
      </c>
      <c r="B385" s="829" t="s">
        <v>925</v>
      </c>
      <c r="C385" s="830" t="s">
        <v>926</v>
      </c>
      <c r="D385" s="831" t="s">
        <v>96</v>
      </c>
      <c r="E385" s="831">
        <v>0.72</v>
      </c>
      <c r="F385" s="752"/>
      <c r="G385" s="833">
        <f t="shared" si="35"/>
        <v>0</v>
      </c>
      <c r="H385" s="771"/>
    </row>
    <row r="386" spans="1:8" ht="18" x14ac:dyDescent="0.2">
      <c r="A386" s="829" t="s">
        <v>117</v>
      </c>
      <c r="B386" s="829" t="s">
        <v>927</v>
      </c>
      <c r="C386" s="830" t="s">
        <v>928</v>
      </c>
      <c r="D386" s="831" t="s">
        <v>96</v>
      </c>
      <c r="E386" s="831">
        <v>0.36</v>
      </c>
      <c r="F386" s="752"/>
      <c r="G386" s="833">
        <f t="shared" si="35"/>
        <v>0</v>
      </c>
      <c r="H386" s="771"/>
    </row>
    <row r="387" spans="1:8" ht="16.5" customHeight="1" x14ac:dyDescent="0.2">
      <c r="A387" s="835" t="s">
        <v>147</v>
      </c>
      <c r="B387" s="836"/>
      <c r="C387" s="836"/>
      <c r="D387" s="836"/>
      <c r="E387" s="836"/>
      <c r="F387" s="837"/>
      <c r="G387" s="838">
        <f>SUM(G382:G386)</f>
        <v>0</v>
      </c>
      <c r="H387" s="771"/>
    </row>
    <row r="388" spans="1:8" ht="16.5" customHeight="1" x14ac:dyDescent="0.2">
      <c r="A388" s="840"/>
      <c r="B388" s="825"/>
      <c r="C388" s="825"/>
      <c r="D388" s="825"/>
      <c r="E388" s="825"/>
      <c r="F388" s="841"/>
      <c r="G388" s="842"/>
      <c r="H388" s="771"/>
    </row>
    <row r="389" spans="1:8" ht="54" x14ac:dyDescent="0.25">
      <c r="A389" s="818" t="s">
        <v>213</v>
      </c>
      <c r="B389" s="818" t="s">
        <v>1471</v>
      </c>
      <c r="C389" s="839" t="s">
        <v>1472</v>
      </c>
      <c r="D389" s="820" t="s">
        <v>1421</v>
      </c>
      <c r="E389" s="821"/>
      <c r="F389" s="822"/>
      <c r="G389" s="823">
        <f>G397</f>
        <v>0</v>
      </c>
      <c r="H389" s="771"/>
    </row>
    <row r="390" spans="1:8" ht="16.5" customHeight="1" x14ac:dyDescent="0.2">
      <c r="A390" s="824"/>
      <c r="B390" s="825"/>
      <c r="C390" s="825"/>
      <c r="D390" s="825"/>
      <c r="E390" s="825"/>
      <c r="F390" s="825"/>
      <c r="G390" s="826"/>
      <c r="H390" s="771"/>
    </row>
    <row r="391" spans="1:8" ht="16.5" customHeight="1" x14ac:dyDescent="0.2">
      <c r="A391" s="827" t="s">
        <v>142</v>
      </c>
      <c r="B391" s="828"/>
      <c r="C391" s="825" t="s">
        <v>95</v>
      </c>
      <c r="D391" s="825" t="s">
        <v>143</v>
      </c>
      <c r="E391" s="825" t="s">
        <v>144</v>
      </c>
      <c r="F391" s="825" t="s">
        <v>145</v>
      </c>
      <c r="G391" s="826" t="s">
        <v>146</v>
      </c>
      <c r="H391" s="771"/>
    </row>
    <row r="392" spans="1:8" ht="72" x14ac:dyDescent="0.2">
      <c r="A392" s="829" t="s">
        <v>902</v>
      </c>
      <c r="B392" s="829" t="s">
        <v>986</v>
      </c>
      <c r="C392" s="830" t="s">
        <v>2254</v>
      </c>
      <c r="D392" s="831" t="s">
        <v>296</v>
      </c>
      <c r="E392" s="831">
        <v>1</v>
      </c>
      <c r="F392" s="752"/>
      <c r="G392" s="833">
        <f t="shared" ref="G392:G396" si="36">TRUNC(E392*F392,2)</f>
        <v>0</v>
      </c>
      <c r="H392" s="771"/>
    </row>
    <row r="393" spans="1:8" ht="54" x14ac:dyDescent="0.2">
      <c r="A393" s="829" t="s">
        <v>902</v>
      </c>
      <c r="B393" s="829" t="s">
        <v>984</v>
      </c>
      <c r="C393" s="830" t="s">
        <v>985</v>
      </c>
      <c r="D393" s="831" t="s">
        <v>908</v>
      </c>
      <c r="E393" s="831">
        <v>17.413</v>
      </c>
      <c r="F393" s="752"/>
      <c r="G393" s="833">
        <f t="shared" si="36"/>
        <v>0</v>
      </c>
      <c r="H393" s="771"/>
    </row>
    <row r="394" spans="1:8" ht="18" x14ac:dyDescent="0.2">
      <c r="A394" s="829" t="s">
        <v>902</v>
      </c>
      <c r="B394" s="829" t="s">
        <v>948</v>
      </c>
      <c r="C394" s="830" t="s">
        <v>949</v>
      </c>
      <c r="D394" s="831" t="s">
        <v>908</v>
      </c>
      <c r="E394" s="831">
        <v>0.42399999999999999</v>
      </c>
      <c r="F394" s="752"/>
      <c r="G394" s="833">
        <f t="shared" si="36"/>
        <v>0</v>
      </c>
      <c r="H394" s="771"/>
    </row>
    <row r="395" spans="1:8" ht="18" x14ac:dyDescent="0.2">
      <c r="A395" s="829" t="s">
        <v>117</v>
      </c>
      <c r="B395" s="829" t="s">
        <v>925</v>
      </c>
      <c r="C395" s="830" t="s">
        <v>926</v>
      </c>
      <c r="D395" s="831" t="s">
        <v>96</v>
      </c>
      <c r="E395" s="831">
        <v>0.72</v>
      </c>
      <c r="F395" s="752"/>
      <c r="G395" s="833">
        <f t="shared" si="36"/>
        <v>0</v>
      </c>
      <c r="H395" s="771"/>
    </row>
    <row r="396" spans="1:8" ht="16.5" customHeight="1" x14ac:dyDescent="0.2">
      <c r="A396" s="829" t="s">
        <v>117</v>
      </c>
      <c r="B396" s="829" t="s">
        <v>927</v>
      </c>
      <c r="C396" s="830" t="s">
        <v>928</v>
      </c>
      <c r="D396" s="831" t="s">
        <v>96</v>
      </c>
      <c r="E396" s="831">
        <v>0.36</v>
      </c>
      <c r="F396" s="752"/>
      <c r="G396" s="833">
        <f t="shared" si="36"/>
        <v>0</v>
      </c>
      <c r="H396" s="771"/>
    </row>
    <row r="397" spans="1:8" ht="16.5" customHeight="1" x14ac:dyDescent="0.2">
      <c r="A397" s="835" t="s">
        <v>147</v>
      </c>
      <c r="B397" s="836"/>
      <c r="C397" s="836"/>
      <c r="D397" s="836"/>
      <c r="E397" s="836"/>
      <c r="F397" s="837"/>
      <c r="G397" s="838">
        <f>SUM(G392:G396)</f>
        <v>0</v>
      </c>
      <c r="H397" s="771"/>
    </row>
    <row r="398" spans="1:8" ht="16.5" customHeight="1" x14ac:dyDescent="0.2">
      <c r="A398" s="840"/>
      <c r="B398" s="825"/>
      <c r="C398" s="825"/>
      <c r="D398" s="825"/>
      <c r="E398" s="825"/>
      <c r="F398" s="841"/>
      <c r="G398" s="842"/>
      <c r="H398" s="771"/>
    </row>
    <row r="399" spans="1:8" ht="54" x14ac:dyDescent="0.25">
      <c r="A399" s="818" t="s">
        <v>213</v>
      </c>
      <c r="B399" s="818" t="s">
        <v>1473</v>
      </c>
      <c r="C399" s="839" t="s">
        <v>1474</v>
      </c>
      <c r="D399" s="820" t="s">
        <v>1421</v>
      </c>
      <c r="E399" s="821"/>
      <c r="F399" s="822"/>
      <c r="G399" s="823">
        <f>G407</f>
        <v>0</v>
      </c>
      <c r="H399" s="771"/>
    </row>
    <row r="400" spans="1:8" ht="16.5" customHeight="1" x14ac:dyDescent="0.2">
      <c r="A400" s="824"/>
      <c r="B400" s="825"/>
      <c r="C400" s="825"/>
      <c r="D400" s="825"/>
      <c r="E400" s="825"/>
      <c r="F400" s="825"/>
      <c r="G400" s="826"/>
      <c r="H400" s="771"/>
    </row>
    <row r="401" spans="1:8" ht="16.5" customHeight="1" x14ac:dyDescent="0.2">
      <c r="A401" s="827" t="s">
        <v>142</v>
      </c>
      <c r="B401" s="828"/>
      <c r="C401" s="825" t="s">
        <v>95</v>
      </c>
      <c r="D401" s="825" t="s">
        <v>143</v>
      </c>
      <c r="E401" s="825" t="s">
        <v>144</v>
      </c>
      <c r="F401" s="825" t="s">
        <v>145</v>
      </c>
      <c r="G401" s="826" t="s">
        <v>146</v>
      </c>
      <c r="H401" s="771"/>
    </row>
    <row r="402" spans="1:8" ht="16.5" customHeight="1" x14ac:dyDescent="0.2">
      <c r="A402" s="829" t="s">
        <v>902</v>
      </c>
      <c r="B402" s="829" t="s">
        <v>986</v>
      </c>
      <c r="C402" s="830" t="s">
        <v>2254</v>
      </c>
      <c r="D402" s="831" t="s">
        <v>296</v>
      </c>
      <c r="E402" s="831">
        <v>1</v>
      </c>
      <c r="F402" s="752"/>
      <c r="G402" s="833">
        <f t="shared" ref="G402:G406" si="37">TRUNC(E402*F402,2)</f>
        <v>0</v>
      </c>
      <c r="H402" s="771"/>
    </row>
    <row r="403" spans="1:8" ht="16.5" customHeight="1" x14ac:dyDescent="0.2">
      <c r="A403" s="829" t="s">
        <v>902</v>
      </c>
      <c r="B403" s="829" t="s">
        <v>984</v>
      </c>
      <c r="C403" s="830" t="s">
        <v>985</v>
      </c>
      <c r="D403" s="831" t="s">
        <v>908</v>
      </c>
      <c r="E403" s="831">
        <v>17.413</v>
      </c>
      <c r="F403" s="752"/>
      <c r="G403" s="833">
        <f t="shared" si="37"/>
        <v>0</v>
      </c>
      <c r="H403" s="771"/>
    </row>
    <row r="404" spans="1:8" ht="16.5" customHeight="1" x14ac:dyDescent="0.2">
      <c r="A404" s="829" t="s">
        <v>902</v>
      </c>
      <c r="B404" s="829" t="s">
        <v>948</v>
      </c>
      <c r="C404" s="830" t="s">
        <v>949</v>
      </c>
      <c r="D404" s="831" t="s">
        <v>908</v>
      </c>
      <c r="E404" s="831">
        <v>0.42399999999999999</v>
      </c>
      <c r="F404" s="752"/>
      <c r="G404" s="833">
        <f t="shared" si="37"/>
        <v>0</v>
      </c>
      <c r="H404" s="771"/>
    </row>
    <row r="405" spans="1:8" ht="16.5" customHeight="1" x14ac:dyDescent="0.2">
      <c r="A405" s="829" t="s">
        <v>117</v>
      </c>
      <c r="B405" s="829" t="s">
        <v>925</v>
      </c>
      <c r="C405" s="830" t="s">
        <v>926</v>
      </c>
      <c r="D405" s="831" t="s">
        <v>96</v>
      </c>
      <c r="E405" s="831">
        <v>0.72</v>
      </c>
      <c r="F405" s="752"/>
      <c r="G405" s="833">
        <f t="shared" si="37"/>
        <v>0</v>
      </c>
      <c r="H405" s="771"/>
    </row>
    <row r="406" spans="1:8" ht="18" x14ac:dyDescent="0.2">
      <c r="A406" s="829" t="s">
        <v>117</v>
      </c>
      <c r="B406" s="829" t="s">
        <v>927</v>
      </c>
      <c r="C406" s="830" t="s">
        <v>928</v>
      </c>
      <c r="D406" s="831" t="s">
        <v>96</v>
      </c>
      <c r="E406" s="831">
        <v>0.36</v>
      </c>
      <c r="F406" s="752"/>
      <c r="G406" s="833">
        <f t="shared" si="37"/>
        <v>0</v>
      </c>
    </row>
    <row r="407" spans="1:8" ht="18" x14ac:dyDescent="0.2">
      <c r="A407" s="835" t="s">
        <v>147</v>
      </c>
      <c r="B407" s="836"/>
      <c r="C407" s="836"/>
      <c r="D407" s="836"/>
      <c r="E407" s="836"/>
      <c r="F407" s="837"/>
      <c r="G407" s="838">
        <f>SUM(G402:G406)</f>
        <v>0</v>
      </c>
    </row>
    <row r="408" spans="1:8" x14ac:dyDescent="0.2">
      <c r="A408" s="843"/>
      <c r="B408" s="843"/>
      <c r="C408" s="843"/>
      <c r="D408" s="843"/>
      <c r="E408" s="843"/>
      <c r="F408" s="843"/>
      <c r="G408" s="843"/>
    </row>
    <row r="409" spans="1:8" ht="54" x14ac:dyDescent="0.25">
      <c r="A409" s="818" t="s">
        <v>213</v>
      </c>
      <c r="B409" s="818" t="s">
        <v>1475</v>
      </c>
      <c r="C409" s="839" t="s">
        <v>1476</v>
      </c>
      <c r="D409" s="820" t="s">
        <v>1421</v>
      </c>
      <c r="E409" s="821"/>
      <c r="F409" s="822"/>
      <c r="G409" s="823">
        <f>G417</f>
        <v>0</v>
      </c>
    </row>
    <row r="410" spans="1:8" ht="18" x14ac:dyDescent="0.2">
      <c r="A410" s="824"/>
      <c r="B410" s="825"/>
      <c r="C410" s="825"/>
      <c r="D410" s="825"/>
      <c r="E410" s="825"/>
      <c r="F410" s="825"/>
      <c r="G410" s="826"/>
    </row>
    <row r="411" spans="1:8" ht="18" x14ac:dyDescent="0.2">
      <c r="A411" s="827" t="s">
        <v>142</v>
      </c>
      <c r="B411" s="828"/>
      <c r="C411" s="825" t="s">
        <v>95</v>
      </c>
      <c r="D411" s="825" t="s">
        <v>143</v>
      </c>
      <c r="E411" s="825" t="s">
        <v>144</v>
      </c>
      <c r="F411" s="825" t="s">
        <v>145</v>
      </c>
      <c r="G411" s="826" t="s">
        <v>146</v>
      </c>
    </row>
    <row r="412" spans="1:8" ht="54" x14ac:dyDescent="0.2">
      <c r="A412" s="829" t="s">
        <v>902</v>
      </c>
      <c r="B412" s="829" t="s">
        <v>982</v>
      </c>
      <c r="C412" s="830" t="s">
        <v>983</v>
      </c>
      <c r="D412" s="831" t="s">
        <v>908</v>
      </c>
      <c r="E412" s="831">
        <v>2.0832999999999999</v>
      </c>
      <c r="F412" s="752"/>
      <c r="G412" s="833">
        <f t="shared" ref="G412:G416" si="38">TRUNC(E412*F412,2)</f>
        <v>0</v>
      </c>
    </row>
    <row r="413" spans="1:8" ht="54" x14ac:dyDescent="0.2">
      <c r="A413" s="829" t="s">
        <v>902</v>
      </c>
      <c r="B413" s="829" t="s">
        <v>984</v>
      </c>
      <c r="C413" s="830" t="s">
        <v>985</v>
      </c>
      <c r="D413" s="831" t="s">
        <v>908</v>
      </c>
      <c r="E413" s="831">
        <v>24.4</v>
      </c>
      <c r="F413" s="752"/>
      <c r="G413" s="833">
        <f t="shared" si="38"/>
        <v>0</v>
      </c>
    </row>
    <row r="414" spans="1:8" ht="18" x14ac:dyDescent="0.2">
      <c r="A414" s="829" t="s">
        <v>902</v>
      </c>
      <c r="B414" s="829" t="s">
        <v>948</v>
      </c>
      <c r="C414" s="830" t="s">
        <v>949</v>
      </c>
      <c r="D414" s="831" t="s">
        <v>908</v>
      </c>
      <c r="E414" s="831">
        <v>1.2466999999999999</v>
      </c>
      <c r="F414" s="752"/>
      <c r="G414" s="833">
        <f t="shared" si="38"/>
        <v>0</v>
      </c>
    </row>
    <row r="415" spans="1:8" ht="18" x14ac:dyDescent="0.2">
      <c r="A415" s="829" t="s">
        <v>117</v>
      </c>
      <c r="B415" s="829" t="s">
        <v>925</v>
      </c>
      <c r="C415" s="830" t="s">
        <v>926</v>
      </c>
      <c r="D415" s="831" t="s">
        <v>96</v>
      </c>
      <c r="E415" s="831">
        <v>1.7070000000000001</v>
      </c>
      <c r="F415" s="752"/>
      <c r="G415" s="833">
        <f t="shared" si="38"/>
        <v>0</v>
      </c>
    </row>
    <row r="416" spans="1:8" ht="18" x14ac:dyDescent="0.2">
      <c r="A416" s="829" t="s">
        <v>117</v>
      </c>
      <c r="B416" s="829" t="s">
        <v>927</v>
      </c>
      <c r="C416" s="830" t="s">
        <v>928</v>
      </c>
      <c r="D416" s="831" t="s">
        <v>96</v>
      </c>
      <c r="E416" s="831">
        <v>0.85299999999999998</v>
      </c>
      <c r="F416" s="752"/>
      <c r="G416" s="833">
        <f t="shared" si="38"/>
        <v>0</v>
      </c>
    </row>
    <row r="417" spans="1:7" ht="18" x14ac:dyDescent="0.2">
      <c r="A417" s="835" t="s">
        <v>147</v>
      </c>
      <c r="B417" s="836"/>
      <c r="C417" s="836"/>
      <c r="D417" s="836"/>
      <c r="E417" s="836"/>
      <c r="F417" s="837"/>
      <c r="G417" s="838">
        <f>SUM(G412:G416)</f>
        <v>0</v>
      </c>
    </row>
    <row r="418" spans="1:7" x14ac:dyDescent="0.2">
      <c r="A418" s="843"/>
      <c r="B418" s="843"/>
      <c r="C418" s="843"/>
      <c r="D418" s="843"/>
      <c r="E418" s="843"/>
      <c r="F418" s="843"/>
      <c r="G418" s="843"/>
    </row>
    <row r="419" spans="1:7" ht="54" x14ac:dyDescent="0.25">
      <c r="A419" s="818" t="s">
        <v>213</v>
      </c>
      <c r="B419" s="818" t="s">
        <v>1477</v>
      </c>
      <c r="C419" s="839" t="s">
        <v>1478</v>
      </c>
      <c r="D419" s="820" t="s">
        <v>1421</v>
      </c>
      <c r="E419" s="821"/>
      <c r="F419" s="822"/>
      <c r="G419" s="823">
        <f>G427</f>
        <v>0</v>
      </c>
    </row>
    <row r="420" spans="1:7" ht="18" x14ac:dyDescent="0.2">
      <c r="A420" s="824"/>
      <c r="B420" s="825"/>
      <c r="C420" s="825"/>
      <c r="D420" s="825"/>
      <c r="E420" s="825"/>
      <c r="F420" s="825"/>
      <c r="G420" s="826"/>
    </row>
    <row r="421" spans="1:7" ht="18" x14ac:dyDescent="0.2">
      <c r="A421" s="827" t="s">
        <v>142</v>
      </c>
      <c r="B421" s="828"/>
      <c r="C421" s="825" t="s">
        <v>95</v>
      </c>
      <c r="D421" s="825" t="s">
        <v>143</v>
      </c>
      <c r="E421" s="825" t="s">
        <v>144</v>
      </c>
      <c r="F421" s="825" t="s">
        <v>145</v>
      </c>
      <c r="G421" s="826" t="s">
        <v>146</v>
      </c>
    </row>
    <row r="422" spans="1:7" ht="54" x14ac:dyDescent="0.2">
      <c r="A422" s="829" t="s">
        <v>902</v>
      </c>
      <c r="B422" s="829" t="s">
        <v>982</v>
      </c>
      <c r="C422" s="830" t="s">
        <v>983</v>
      </c>
      <c r="D422" s="831" t="s">
        <v>908</v>
      </c>
      <c r="E422" s="831">
        <v>2.0832999999999999</v>
      </c>
      <c r="F422" s="752"/>
      <c r="G422" s="833">
        <f t="shared" ref="G422:G426" si="39">TRUNC(E422*F422,2)</f>
        <v>0</v>
      </c>
    </row>
    <row r="423" spans="1:7" ht="54" x14ac:dyDescent="0.2">
      <c r="A423" s="829" t="s">
        <v>902</v>
      </c>
      <c r="B423" s="829" t="s">
        <v>984</v>
      </c>
      <c r="C423" s="830" t="s">
        <v>985</v>
      </c>
      <c r="D423" s="831" t="s">
        <v>908</v>
      </c>
      <c r="E423" s="831">
        <v>24.4</v>
      </c>
      <c r="F423" s="752"/>
      <c r="G423" s="833">
        <f t="shared" si="39"/>
        <v>0</v>
      </c>
    </row>
    <row r="424" spans="1:7" ht="18" x14ac:dyDescent="0.2">
      <c r="A424" s="829" t="s">
        <v>902</v>
      </c>
      <c r="B424" s="829" t="s">
        <v>948</v>
      </c>
      <c r="C424" s="830" t="s">
        <v>949</v>
      </c>
      <c r="D424" s="831" t="s">
        <v>908</v>
      </c>
      <c r="E424" s="831">
        <v>1.2466999999999999</v>
      </c>
      <c r="F424" s="752"/>
      <c r="G424" s="833">
        <f t="shared" si="39"/>
        <v>0</v>
      </c>
    </row>
    <row r="425" spans="1:7" ht="18" x14ac:dyDescent="0.2">
      <c r="A425" s="829" t="s">
        <v>117</v>
      </c>
      <c r="B425" s="829" t="s">
        <v>925</v>
      </c>
      <c r="C425" s="830" t="s">
        <v>926</v>
      </c>
      <c r="D425" s="831" t="s">
        <v>96</v>
      </c>
      <c r="E425" s="831">
        <v>1.7070000000000001</v>
      </c>
      <c r="F425" s="752"/>
      <c r="G425" s="833">
        <f t="shared" si="39"/>
        <v>0</v>
      </c>
    </row>
    <row r="426" spans="1:7" ht="18" x14ac:dyDescent="0.2">
      <c r="A426" s="829" t="s">
        <v>117</v>
      </c>
      <c r="B426" s="829" t="s">
        <v>927</v>
      </c>
      <c r="C426" s="830" t="s">
        <v>928</v>
      </c>
      <c r="D426" s="831" t="s">
        <v>96</v>
      </c>
      <c r="E426" s="831">
        <v>0.85299999999999998</v>
      </c>
      <c r="F426" s="752"/>
      <c r="G426" s="833">
        <f t="shared" si="39"/>
        <v>0</v>
      </c>
    </row>
    <row r="427" spans="1:7" ht="18" x14ac:dyDescent="0.2">
      <c r="A427" s="835" t="s">
        <v>147</v>
      </c>
      <c r="B427" s="836"/>
      <c r="C427" s="836"/>
      <c r="D427" s="836"/>
      <c r="E427" s="836"/>
      <c r="F427" s="837"/>
      <c r="G427" s="838">
        <f>SUM(G422:G426)</f>
        <v>0</v>
      </c>
    </row>
    <row r="428" spans="1:7" x14ac:dyDescent="0.2">
      <c r="A428" s="843"/>
      <c r="B428" s="843"/>
      <c r="C428" s="843"/>
      <c r="D428" s="843"/>
      <c r="E428" s="843"/>
      <c r="F428" s="843"/>
      <c r="G428" s="843"/>
    </row>
    <row r="429" spans="1:7" ht="54" x14ac:dyDescent="0.25">
      <c r="A429" s="818" t="s">
        <v>213</v>
      </c>
      <c r="B429" s="818" t="s">
        <v>1479</v>
      </c>
      <c r="C429" s="839" t="s">
        <v>1480</v>
      </c>
      <c r="D429" s="820" t="s">
        <v>1421</v>
      </c>
      <c r="E429" s="821"/>
      <c r="F429" s="822"/>
      <c r="G429" s="823">
        <f>G437</f>
        <v>0</v>
      </c>
    </row>
    <row r="430" spans="1:7" ht="18" x14ac:dyDescent="0.2">
      <c r="A430" s="824"/>
      <c r="B430" s="825"/>
      <c r="C430" s="825"/>
      <c r="D430" s="825"/>
      <c r="E430" s="825"/>
      <c r="F430" s="825"/>
      <c r="G430" s="826"/>
    </row>
    <row r="431" spans="1:7" ht="18" x14ac:dyDescent="0.2">
      <c r="A431" s="827" t="s">
        <v>142</v>
      </c>
      <c r="B431" s="828"/>
      <c r="C431" s="825" t="s">
        <v>95</v>
      </c>
      <c r="D431" s="825" t="s">
        <v>143</v>
      </c>
      <c r="E431" s="825" t="s">
        <v>144</v>
      </c>
      <c r="F431" s="825" t="s">
        <v>145</v>
      </c>
      <c r="G431" s="826" t="s">
        <v>146</v>
      </c>
    </row>
    <row r="432" spans="1:7" ht="54" x14ac:dyDescent="0.2">
      <c r="A432" s="829" t="s">
        <v>902</v>
      </c>
      <c r="B432" s="829" t="s">
        <v>982</v>
      </c>
      <c r="C432" s="830" t="s">
        <v>983</v>
      </c>
      <c r="D432" s="831" t="s">
        <v>908</v>
      </c>
      <c r="E432" s="831">
        <v>2.0832999999999999</v>
      </c>
      <c r="F432" s="752"/>
      <c r="G432" s="833">
        <f t="shared" ref="G432:G436" si="40">TRUNC(E432*F432,2)</f>
        <v>0</v>
      </c>
    </row>
    <row r="433" spans="1:7" ht="54" x14ac:dyDescent="0.2">
      <c r="A433" s="829" t="s">
        <v>902</v>
      </c>
      <c r="B433" s="829" t="s">
        <v>984</v>
      </c>
      <c r="C433" s="830" t="s">
        <v>985</v>
      </c>
      <c r="D433" s="831" t="s">
        <v>908</v>
      </c>
      <c r="E433" s="831">
        <v>24.4</v>
      </c>
      <c r="F433" s="752"/>
      <c r="G433" s="833">
        <f t="shared" si="40"/>
        <v>0</v>
      </c>
    </row>
    <row r="434" spans="1:7" ht="18" x14ac:dyDescent="0.2">
      <c r="A434" s="829" t="s">
        <v>902</v>
      </c>
      <c r="B434" s="829" t="s">
        <v>948</v>
      </c>
      <c r="C434" s="830" t="s">
        <v>949</v>
      </c>
      <c r="D434" s="831" t="s">
        <v>908</v>
      </c>
      <c r="E434" s="831">
        <v>1.2466999999999999</v>
      </c>
      <c r="F434" s="752"/>
      <c r="G434" s="833">
        <f t="shared" si="40"/>
        <v>0</v>
      </c>
    </row>
    <row r="435" spans="1:7" ht="18" x14ac:dyDescent="0.2">
      <c r="A435" s="829" t="s">
        <v>117</v>
      </c>
      <c r="B435" s="829" t="s">
        <v>925</v>
      </c>
      <c r="C435" s="830" t="s">
        <v>926</v>
      </c>
      <c r="D435" s="831" t="s">
        <v>96</v>
      </c>
      <c r="E435" s="831">
        <v>1.7070000000000001</v>
      </c>
      <c r="F435" s="752"/>
      <c r="G435" s="833">
        <f t="shared" si="40"/>
        <v>0</v>
      </c>
    </row>
    <row r="436" spans="1:7" ht="18" x14ac:dyDescent="0.2">
      <c r="A436" s="829" t="s">
        <v>117</v>
      </c>
      <c r="B436" s="829" t="s">
        <v>927</v>
      </c>
      <c r="C436" s="830" t="s">
        <v>928</v>
      </c>
      <c r="D436" s="831" t="s">
        <v>96</v>
      </c>
      <c r="E436" s="831">
        <v>0.85299999999999998</v>
      </c>
      <c r="F436" s="752"/>
      <c r="G436" s="833">
        <f t="shared" si="40"/>
        <v>0</v>
      </c>
    </row>
    <row r="437" spans="1:7" ht="18" x14ac:dyDescent="0.2">
      <c r="A437" s="835" t="s">
        <v>147</v>
      </c>
      <c r="B437" s="836"/>
      <c r="C437" s="836"/>
      <c r="D437" s="836"/>
      <c r="E437" s="836"/>
      <c r="F437" s="837"/>
      <c r="G437" s="838">
        <f>SUM(G432:G436)</f>
        <v>0</v>
      </c>
    </row>
    <row r="438" spans="1:7" x14ac:dyDescent="0.2">
      <c r="A438" s="843"/>
      <c r="B438" s="843"/>
      <c r="C438" s="843"/>
      <c r="D438" s="843"/>
      <c r="E438" s="843"/>
      <c r="F438" s="843"/>
      <c r="G438" s="843"/>
    </row>
    <row r="439" spans="1:7" ht="54" x14ac:dyDescent="0.25">
      <c r="A439" s="818" t="s">
        <v>213</v>
      </c>
      <c r="B439" s="818" t="s">
        <v>1481</v>
      </c>
      <c r="C439" s="839" t="s">
        <v>1482</v>
      </c>
      <c r="D439" s="820" t="s">
        <v>1421</v>
      </c>
      <c r="E439" s="821"/>
      <c r="F439" s="822"/>
      <c r="G439" s="823">
        <f>G447</f>
        <v>0</v>
      </c>
    </row>
    <row r="440" spans="1:7" ht="18" x14ac:dyDescent="0.2">
      <c r="A440" s="824"/>
      <c r="B440" s="825"/>
      <c r="C440" s="825"/>
      <c r="D440" s="825"/>
      <c r="E440" s="825"/>
      <c r="F440" s="825"/>
      <c r="G440" s="826"/>
    </row>
    <row r="441" spans="1:7" ht="18" x14ac:dyDescent="0.2">
      <c r="A441" s="827" t="s">
        <v>142</v>
      </c>
      <c r="B441" s="828"/>
      <c r="C441" s="825" t="s">
        <v>95</v>
      </c>
      <c r="D441" s="825" t="s">
        <v>143</v>
      </c>
      <c r="E441" s="825" t="s">
        <v>144</v>
      </c>
      <c r="F441" s="825" t="s">
        <v>145</v>
      </c>
      <c r="G441" s="826" t="s">
        <v>146</v>
      </c>
    </row>
    <row r="442" spans="1:7" ht="54" x14ac:dyDescent="0.2">
      <c r="A442" s="829" t="s">
        <v>902</v>
      </c>
      <c r="B442" s="829" t="s">
        <v>982</v>
      </c>
      <c r="C442" s="830" t="s">
        <v>983</v>
      </c>
      <c r="D442" s="831" t="s">
        <v>908</v>
      </c>
      <c r="E442" s="831">
        <v>2.0832999999999999</v>
      </c>
      <c r="F442" s="752"/>
      <c r="G442" s="833">
        <f t="shared" ref="G442:G446" si="41">TRUNC(E442*F442,2)</f>
        <v>0</v>
      </c>
    </row>
    <row r="443" spans="1:7" ht="54" x14ac:dyDescent="0.2">
      <c r="A443" s="829" t="s">
        <v>902</v>
      </c>
      <c r="B443" s="829" t="s">
        <v>984</v>
      </c>
      <c r="C443" s="830" t="s">
        <v>985</v>
      </c>
      <c r="D443" s="831" t="s">
        <v>908</v>
      </c>
      <c r="E443" s="831">
        <v>24.4</v>
      </c>
      <c r="F443" s="752"/>
      <c r="G443" s="833">
        <f t="shared" si="41"/>
        <v>0</v>
      </c>
    </row>
    <row r="444" spans="1:7" ht="18" x14ac:dyDescent="0.2">
      <c r="A444" s="829" t="s">
        <v>902</v>
      </c>
      <c r="B444" s="829" t="s">
        <v>948</v>
      </c>
      <c r="C444" s="830" t="s">
        <v>949</v>
      </c>
      <c r="D444" s="831" t="s">
        <v>908</v>
      </c>
      <c r="E444" s="831">
        <v>1.2466999999999999</v>
      </c>
      <c r="F444" s="752"/>
      <c r="G444" s="833">
        <f t="shared" si="41"/>
        <v>0</v>
      </c>
    </row>
    <row r="445" spans="1:7" ht="18" x14ac:dyDescent="0.2">
      <c r="A445" s="829" t="s">
        <v>117</v>
      </c>
      <c r="B445" s="829" t="s">
        <v>925</v>
      </c>
      <c r="C445" s="830" t="s">
        <v>926</v>
      </c>
      <c r="D445" s="831" t="s">
        <v>96</v>
      </c>
      <c r="E445" s="831">
        <v>1.7070000000000001</v>
      </c>
      <c r="F445" s="752"/>
      <c r="G445" s="833">
        <f t="shared" si="41"/>
        <v>0</v>
      </c>
    </row>
    <row r="446" spans="1:7" ht="18" x14ac:dyDescent="0.2">
      <c r="A446" s="829" t="s">
        <v>117</v>
      </c>
      <c r="B446" s="829" t="s">
        <v>927</v>
      </c>
      <c r="C446" s="830" t="s">
        <v>928</v>
      </c>
      <c r="D446" s="831" t="s">
        <v>96</v>
      </c>
      <c r="E446" s="831">
        <v>0.85299999999999998</v>
      </c>
      <c r="F446" s="752"/>
      <c r="G446" s="833">
        <f t="shared" si="41"/>
        <v>0</v>
      </c>
    </row>
    <row r="447" spans="1:7" ht="18" x14ac:dyDescent="0.2">
      <c r="A447" s="835" t="s">
        <v>147</v>
      </c>
      <c r="B447" s="836"/>
      <c r="C447" s="836"/>
      <c r="D447" s="836"/>
      <c r="E447" s="836"/>
      <c r="F447" s="837"/>
      <c r="G447" s="838">
        <f>SUM(G442:G446)</f>
        <v>0</v>
      </c>
    </row>
    <row r="448" spans="1:7" x14ac:dyDescent="0.2">
      <c r="A448" s="843"/>
      <c r="B448" s="843"/>
      <c r="C448" s="843"/>
      <c r="D448" s="843"/>
      <c r="E448" s="843"/>
      <c r="F448" s="843"/>
      <c r="G448" s="843"/>
    </row>
    <row r="449" spans="1:7" ht="54" x14ac:dyDescent="0.25">
      <c r="A449" s="818" t="s">
        <v>213</v>
      </c>
      <c r="B449" s="818" t="s">
        <v>1483</v>
      </c>
      <c r="C449" s="839" t="s">
        <v>1484</v>
      </c>
      <c r="D449" s="820" t="s">
        <v>1421</v>
      </c>
      <c r="E449" s="821"/>
      <c r="F449" s="822"/>
      <c r="G449" s="823">
        <f>G457</f>
        <v>0</v>
      </c>
    </row>
    <row r="450" spans="1:7" ht="18" x14ac:dyDescent="0.2">
      <c r="A450" s="824"/>
      <c r="B450" s="825"/>
      <c r="C450" s="825"/>
      <c r="D450" s="825"/>
      <c r="E450" s="825"/>
      <c r="F450" s="825"/>
      <c r="G450" s="826"/>
    </row>
    <row r="451" spans="1:7" ht="18" x14ac:dyDescent="0.2">
      <c r="A451" s="827" t="s">
        <v>142</v>
      </c>
      <c r="B451" s="828"/>
      <c r="C451" s="825" t="s">
        <v>95</v>
      </c>
      <c r="D451" s="825" t="s">
        <v>143</v>
      </c>
      <c r="E451" s="825" t="s">
        <v>144</v>
      </c>
      <c r="F451" s="825" t="s">
        <v>145</v>
      </c>
      <c r="G451" s="826" t="s">
        <v>146</v>
      </c>
    </row>
    <row r="452" spans="1:7" ht="54" x14ac:dyDescent="0.2">
      <c r="A452" s="829" t="s">
        <v>902</v>
      </c>
      <c r="B452" s="829" t="s">
        <v>982</v>
      </c>
      <c r="C452" s="830" t="s">
        <v>983</v>
      </c>
      <c r="D452" s="831" t="s">
        <v>908</v>
      </c>
      <c r="E452" s="831">
        <v>2.0832999999999999</v>
      </c>
      <c r="F452" s="752"/>
      <c r="G452" s="833">
        <f t="shared" ref="G452:G456" si="42">TRUNC(E452*F452,2)</f>
        <v>0</v>
      </c>
    </row>
    <row r="453" spans="1:7" ht="54" x14ac:dyDescent="0.2">
      <c r="A453" s="829" t="s">
        <v>902</v>
      </c>
      <c r="B453" s="829" t="s">
        <v>984</v>
      </c>
      <c r="C453" s="830" t="s">
        <v>985</v>
      </c>
      <c r="D453" s="831" t="s">
        <v>908</v>
      </c>
      <c r="E453" s="831">
        <v>24.4</v>
      </c>
      <c r="F453" s="752"/>
      <c r="G453" s="833">
        <f t="shared" si="42"/>
        <v>0</v>
      </c>
    </row>
    <row r="454" spans="1:7" ht="18" x14ac:dyDescent="0.2">
      <c r="A454" s="829" t="s">
        <v>902</v>
      </c>
      <c r="B454" s="829" t="s">
        <v>948</v>
      </c>
      <c r="C454" s="830" t="s">
        <v>949</v>
      </c>
      <c r="D454" s="831" t="s">
        <v>908</v>
      </c>
      <c r="E454" s="831">
        <v>1.2466999999999999</v>
      </c>
      <c r="F454" s="752"/>
      <c r="G454" s="833">
        <f t="shared" si="42"/>
        <v>0</v>
      </c>
    </row>
    <row r="455" spans="1:7" ht="18" x14ac:dyDescent="0.2">
      <c r="A455" s="829" t="s">
        <v>117</v>
      </c>
      <c r="B455" s="829" t="s">
        <v>925</v>
      </c>
      <c r="C455" s="830" t="s">
        <v>926</v>
      </c>
      <c r="D455" s="831" t="s">
        <v>96</v>
      </c>
      <c r="E455" s="831">
        <v>1.7070000000000001</v>
      </c>
      <c r="F455" s="752"/>
      <c r="G455" s="833">
        <f t="shared" si="42"/>
        <v>0</v>
      </c>
    </row>
    <row r="456" spans="1:7" ht="18" x14ac:dyDescent="0.2">
      <c r="A456" s="829" t="s">
        <v>117</v>
      </c>
      <c r="B456" s="829" t="s">
        <v>927</v>
      </c>
      <c r="C456" s="830" t="s">
        <v>928</v>
      </c>
      <c r="D456" s="831" t="s">
        <v>96</v>
      </c>
      <c r="E456" s="831">
        <v>0.85299999999999998</v>
      </c>
      <c r="F456" s="752"/>
      <c r="G456" s="833">
        <f t="shared" si="42"/>
        <v>0</v>
      </c>
    </row>
    <row r="457" spans="1:7" ht="18" x14ac:dyDescent="0.2">
      <c r="A457" s="835" t="s">
        <v>147</v>
      </c>
      <c r="B457" s="836"/>
      <c r="C457" s="836"/>
      <c r="D457" s="836"/>
      <c r="E457" s="836"/>
      <c r="F457" s="837"/>
      <c r="G457" s="838">
        <f>SUM(G452:G456)</f>
        <v>0</v>
      </c>
    </row>
    <row r="458" spans="1:7" x14ac:dyDescent="0.2">
      <c r="A458" s="843"/>
      <c r="B458" s="843"/>
      <c r="C458" s="843"/>
      <c r="D458" s="843"/>
      <c r="E458" s="843"/>
      <c r="F458" s="843"/>
      <c r="G458" s="843"/>
    </row>
    <row r="459" spans="1:7" ht="54" x14ac:dyDescent="0.25">
      <c r="A459" s="818" t="s">
        <v>213</v>
      </c>
      <c r="B459" s="818" t="s">
        <v>1485</v>
      </c>
      <c r="C459" s="839" t="s">
        <v>1486</v>
      </c>
      <c r="D459" s="820" t="s">
        <v>1421</v>
      </c>
      <c r="E459" s="821"/>
      <c r="F459" s="822"/>
      <c r="G459" s="823">
        <f>G467</f>
        <v>0</v>
      </c>
    </row>
    <row r="460" spans="1:7" ht="18" x14ac:dyDescent="0.2">
      <c r="A460" s="824"/>
      <c r="B460" s="825"/>
      <c r="C460" s="825"/>
      <c r="D460" s="825"/>
      <c r="E460" s="825"/>
      <c r="F460" s="825"/>
      <c r="G460" s="826"/>
    </row>
    <row r="461" spans="1:7" ht="18" x14ac:dyDescent="0.2">
      <c r="A461" s="827" t="s">
        <v>142</v>
      </c>
      <c r="B461" s="828"/>
      <c r="C461" s="825" t="s">
        <v>95</v>
      </c>
      <c r="D461" s="825" t="s">
        <v>143</v>
      </c>
      <c r="E461" s="825" t="s">
        <v>144</v>
      </c>
      <c r="F461" s="825" t="s">
        <v>145</v>
      </c>
      <c r="G461" s="826" t="s">
        <v>146</v>
      </c>
    </row>
    <row r="462" spans="1:7" ht="54" x14ac:dyDescent="0.2">
      <c r="A462" s="829" t="s">
        <v>902</v>
      </c>
      <c r="B462" s="829" t="s">
        <v>982</v>
      </c>
      <c r="C462" s="830" t="s">
        <v>983</v>
      </c>
      <c r="D462" s="831" t="s">
        <v>908</v>
      </c>
      <c r="E462" s="831">
        <v>2.0832999999999999</v>
      </c>
      <c r="F462" s="752"/>
      <c r="G462" s="833">
        <f t="shared" ref="G462:G466" si="43">TRUNC(E462*F462,2)</f>
        <v>0</v>
      </c>
    </row>
    <row r="463" spans="1:7" ht="54" x14ac:dyDescent="0.2">
      <c r="A463" s="829" t="s">
        <v>902</v>
      </c>
      <c r="B463" s="829" t="s">
        <v>984</v>
      </c>
      <c r="C463" s="830" t="s">
        <v>985</v>
      </c>
      <c r="D463" s="831" t="s">
        <v>908</v>
      </c>
      <c r="E463" s="831">
        <v>24.4</v>
      </c>
      <c r="F463" s="752"/>
      <c r="G463" s="833">
        <f t="shared" si="43"/>
        <v>0</v>
      </c>
    </row>
    <row r="464" spans="1:7" ht="18" x14ac:dyDescent="0.2">
      <c r="A464" s="829" t="s">
        <v>902</v>
      </c>
      <c r="B464" s="829" t="s">
        <v>948</v>
      </c>
      <c r="C464" s="830" t="s">
        <v>949</v>
      </c>
      <c r="D464" s="831" t="s">
        <v>908</v>
      </c>
      <c r="E464" s="831">
        <v>1.2466999999999999</v>
      </c>
      <c r="F464" s="752"/>
      <c r="G464" s="833">
        <f t="shared" si="43"/>
        <v>0</v>
      </c>
    </row>
    <row r="465" spans="1:7" ht="18" x14ac:dyDescent="0.2">
      <c r="A465" s="829" t="s">
        <v>117</v>
      </c>
      <c r="B465" s="829" t="s">
        <v>925</v>
      </c>
      <c r="C465" s="830" t="s">
        <v>926</v>
      </c>
      <c r="D465" s="831" t="s">
        <v>96</v>
      </c>
      <c r="E465" s="831">
        <v>1.7070000000000001</v>
      </c>
      <c r="F465" s="752"/>
      <c r="G465" s="833">
        <f t="shared" si="43"/>
        <v>0</v>
      </c>
    </row>
    <row r="466" spans="1:7" ht="18" x14ac:dyDescent="0.2">
      <c r="A466" s="829" t="s">
        <v>117</v>
      </c>
      <c r="B466" s="829" t="s">
        <v>927</v>
      </c>
      <c r="C466" s="830" t="s">
        <v>928</v>
      </c>
      <c r="D466" s="831" t="s">
        <v>96</v>
      </c>
      <c r="E466" s="831">
        <v>0.85299999999999998</v>
      </c>
      <c r="F466" s="752"/>
      <c r="G466" s="833">
        <f t="shared" si="43"/>
        <v>0</v>
      </c>
    </row>
    <row r="467" spans="1:7" ht="18" x14ac:dyDescent="0.2">
      <c r="A467" s="835" t="s">
        <v>147</v>
      </c>
      <c r="B467" s="836"/>
      <c r="C467" s="836"/>
      <c r="D467" s="836"/>
      <c r="E467" s="836"/>
      <c r="F467" s="837"/>
      <c r="G467" s="838">
        <f>SUM(G462:G466)</f>
        <v>0</v>
      </c>
    </row>
    <row r="468" spans="1:7" x14ac:dyDescent="0.2">
      <c r="A468" s="843"/>
      <c r="B468" s="843"/>
      <c r="C468" s="843"/>
      <c r="D468" s="843"/>
      <c r="E468" s="843"/>
      <c r="F468" s="843"/>
      <c r="G468" s="843"/>
    </row>
    <row r="469" spans="1:7" ht="36" x14ac:dyDescent="0.25">
      <c r="A469" s="818" t="s">
        <v>213</v>
      </c>
      <c r="B469" s="818" t="s">
        <v>308</v>
      </c>
      <c r="C469" s="839" t="s">
        <v>1487</v>
      </c>
      <c r="D469" s="820" t="s">
        <v>1421</v>
      </c>
      <c r="E469" s="821"/>
      <c r="F469" s="822"/>
      <c r="G469" s="823">
        <f>G476</f>
        <v>0</v>
      </c>
    </row>
    <row r="470" spans="1:7" ht="18" x14ac:dyDescent="0.2">
      <c r="A470" s="824"/>
      <c r="B470" s="825"/>
      <c r="C470" s="825"/>
      <c r="D470" s="825"/>
      <c r="E470" s="825"/>
      <c r="F470" s="825"/>
      <c r="G470" s="826"/>
    </row>
    <row r="471" spans="1:7" ht="18" x14ac:dyDescent="0.2">
      <c r="A471" s="827" t="s">
        <v>142</v>
      </c>
      <c r="B471" s="828"/>
      <c r="C471" s="825" t="s">
        <v>95</v>
      </c>
      <c r="D471" s="825" t="s">
        <v>143</v>
      </c>
      <c r="E471" s="825" t="s">
        <v>144</v>
      </c>
      <c r="F471" s="825" t="s">
        <v>145</v>
      </c>
      <c r="G471" s="826" t="s">
        <v>146</v>
      </c>
    </row>
    <row r="472" spans="1:7" ht="54" x14ac:dyDescent="0.2">
      <c r="A472" s="829" t="s">
        <v>902</v>
      </c>
      <c r="B472" s="829" t="s">
        <v>987</v>
      </c>
      <c r="C472" s="830" t="s">
        <v>2255</v>
      </c>
      <c r="D472" s="831" t="s">
        <v>916</v>
      </c>
      <c r="E472" s="831">
        <v>3</v>
      </c>
      <c r="F472" s="752"/>
      <c r="G472" s="833">
        <f t="shared" ref="G472:G475" si="44">TRUNC(E472*F472,2)</f>
        <v>0</v>
      </c>
    </row>
    <row r="473" spans="1:7" ht="36" x14ac:dyDescent="0.2">
      <c r="A473" s="829" t="s">
        <v>902</v>
      </c>
      <c r="B473" s="829" t="s">
        <v>988</v>
      </c>
      <c r="C473" s="830" t="s">
        <v>989</v>
      </c>
      <c r="D473" s="831" t="s">
        <v>296</v>
      </c>
      <c r="E473" s="831">
        <v>1</v>
      </c>
      <c r="F473" s="752"/>
      <c r="G473" s="833">
        <f t="shared" si="44"/>
        <v>0</v>
      </c>
    </row>
    <row r="474" spans="1:7" ht="18" x14ac:dyDescent="0.2">
      <c r="A474" s="829" t="s">
        <v>117</v>
      </c>
      <c r="B474" s="829" t="s">
        <v>990</v>
      </c>
      <c r="C474" s="830" t="s">
        <v>991</v>
      </c>
      <c r="D474" s="831" t="s">
        <v>96</v>
      </c>
      <c r="E474" s="831">
        <v>0.35</v>
      </c>
      <c r="F474" s="752"/>
      <c r="G474" s="833">
        <f t="shared" si="44"/>
        <v>0</v>
      </c>
    </row>
    <row r="475" spans="1:7" ht="18" x14ac:dyDescent="0.2">
      <c r="A475" s="829" t="s">
        <v>117</v>
      </c>
      <c r="B475" s="829" t="s">
        <v>927</v>
      </c>
      <c r="C475" s="830" t="s">
        <v>928</v>
      </c>
      <c r="D475" s="831" t="s">
        <v>96</v>
      </c>
      <c r="E475" s="831">
        <v>0.6</v>
      </c>
      <c r="F475" s="752"/>
      <c r="G475" s="833">
        <f t="shared" si="44"/>
        <v>0</v>
      </c>
    </row>
    <row r="476" spans="1:7" ht="18" x14ac:dyDescent="0.2">
      <c r="A476" s="835" t="s">
        <v>147</v>
      </c>
      <c r="B476" s="836"/>
      <c r="C476" s="836"/>
      <c r="D476" s="836"/>
      <c r="E476" s="836"/>
      <c r="F476" s="837"/>
      <c r="G476" s="838">
        <f>SUM(G472:G475)</f>
        <v>0</v>
      </c>
    </row>
    <row r="477" spans="1:7" x14ac:dyDescent="0.2">
      <c r="A477" s="843"/>
      <c r="B477" s="843"/>
      <c r="C477" s="843"/>
      <c r="D477" s="843"/>
      <c r="E477" s="843"/>
      <c r="F477" s="843"/>
      <c r="G477" s="843"/>
    </row>
    <row r="478" spans="1:7" ht="36" x14ac:dyDescent="0.25">
      <c r="A478" s="818" t="s">
        <v>213</v>
      </c>
      <c r="B478" s="818" t="s">
        <v>625</v>
      </c>
      <c r="C478" s="839" t="s">
        <v>1488</v>
      </c>
      <c r="D478" s="820" t="s">
        <v>1421</v>
      </c>
      <c r="E478" s="821"/>
      <c r="F478" s="822"/>
      <c r="G478" s="823">
        <f>G485</f>
        <v>0</v>
      </c>
    </row>
    <row r="479" spans="1:7" ht="18" x14ac:dyDescent="0.2">
      <c r="A479" s="824"/>
      <c r="B479" s="825"/>
      <c r="C479" s="825"/>
      <c r="D479" s="825"/>
      <c r="E479" s="825"/>
      <c r="F479" s="825"/>
      <c r="G479" s="826"/>
    </row>
    <row r="480" spans="1:7" ht="18" x14ac:dyDescent="0.2">
      <c r="A480" s="827" t="s">
        <v>142</v>
      </c>
      <c r="B480" s="828"/>
      <c r="C480" s="825" t="s">
        <v>95</v>
      </c>
      <c r="D480" s="825" t="s">
        <v>143</v>
      </c>
      <c r="E480" s="825" t="s">
        <v>144</v>
      </c>
      <c r="F480" s="825" t="s">
        <v>145</v>
      </c>
      <c r="G480" s="826" t="s">
        <v>146</v>
      </c>
    </row>
    <row r="481" spans="1:7" ht="18" x14ac:dyDescent="0.2">
      <c r="A481" s="829" t="s">
        <v>902</v>
      </c>
      <c r="B481" s="829" t="s">
        <v>1122</v>
      </c>
      <c r="C481" s="830" t="s">
        <v>1123</v>
      </c>
      <c r="D481" s="831" t="s">
        <v>296</v>
      </c>
      <c r="E481" s="831">
        <v>1</v>
      </c>
      <c r="F481" s="752"/>
      <c r="G481" s="833">
        <f t="shared" ref="G481:G484" si="45">TRUNC(E481*F481,2)</f>
        <v>0</v>
      </c>
    </row>
    <row r="482" spans="1:7" ht="36" x14ac:dyDescent="0.2">
      <c r="A482" s="829" t="s">
        <v>902</v>
      </c>
      <c r="B482" s="829" t="s">
        <v>1124</v>
      </c>
      <c r="C482" s="830" t="s">
        <v>1125</v>
      </c>
      <c r="D482" s="831" t="s">
        <v>908</v>
      </c>
      <c r="E482" s="831">
        <v>4</v>
      </c>
      <c r="F482" s="752"/>
      <c r="G482" s="833">
        <f t="shared" si="45"/>
        <v>0</v>
      </c>
    </row>
    <row r="483" spans="1:7" ht="18" x14ac:dyDescent="0.2">
      <c r="A483" s="829" t="s">
        <v>902</v>
      </c>
      <c r="B483" s="829" t="s">
        <v>1037</v>
      </c>
      <c r="C483" s="830" t="s">
        <v>1038</v>
      </c>
      <c r="D483" s="831" t="s">
        <v>1005</v>
      </c>
      <c r="E483" s="831">
        <v>0.4</v>
      </c>
      <c r="F483" s="752"/>
      <c r="G483" s="833">
        <f t="shared" si="45"/>
        <v>0</v>
      </c>
    </row>
    <row r="484" spans="1:7" ht="18" x14ac:dyDescent="0.2">
      <c r="A484" s="829" t="s">
        <v>117</v>
      </c>
      <c r="B484" s="829" t="s">
        <v>925</v>
      </c>
      <c r="C484" s="830" t="s">
        <v>926</v>
      </c>
      <c r="D484" s="831" t="s">
        <v>96</v>
      </c>
      <c r="E484" s="831">
        <v>2</v>
      </c>
      <c r="F484" s="752"/>
      <c r="G484" s="833">
        <f t="shared" si="45"/>
        <v>0</v>
      </c>
    </row>
    <row r="485" spans="1:7" ht="18" x14ac:dyDescent="0.2">
      <c r="A485" s="835" t="s">
        <v>147</v>
      </c>
      <c r="B485" s="836"/>
      <c r="C485" s="836"/>
      <c r="D485" s="836"/>
      <c r="E485" s="836"/>
      <c r="F485" s="837"/>
      <c r="G485" s="838">
        <f>SUM(G481:G484)</f>
        <v>0</v>
      </c>
    </row>
    <row r="486" spans="1:7" x14ac:dyDescent="0.2">
      <c r="A486" s="843"/>
      <c r="B486" s="843"/>
      <c r="C486" s="843"/>
      <c r="D486" s="843"/>
      <c r="E486" s="843"/>
      <c r="F486" s="843"/>
      <c r="G486" s="843"/>
    </row>
    <row r="487" spans="1:7" ht="54" x14ac:dyDescent="0.25">
      <c r="A487" s="818" t="s">
        <v>213</v>
      </c>
      <c r="B487" s="818" t="s">
        <v>1489</v>
      </c>
      <c r="C487" s="839" t="s">
        <v>1490</v>
      </c>
      <c r="D487" s="820" t="s">
        <v>1441</v>
      </c>
      <c r="E487" s="821"/>
      <c r="F487" s="822"/>
      <c r="G487" s="823">
        <f>G500</f>
        <v>0</v>
      </c>
    </row>
    <row r="488" spans="1:7" ht="18" x14ac:dyDescent="0.2">
      <c r="A488" s="824"/>
      <c r="B488" s="825"/>
      <c r="C488" s="825"/>
      <c r="D488" s="825"/>
      <c r="E488" s="825"/>
      <c r="F488" s="825"/>
      <c r="G488" s="826"/>
    </row>
    <row r="489" spans="1:7" ht="18" x14ac:dyDescent="0.2">
      <c r="A489" s="827" t="s">
        <v>142</v>
      </c>
      <c r="B489" s="828"/>
      <c r="C489" s="825" t="s">
        <v>95</v>
      </c>
      <c r="D489" s="825" t="s">
        <v>143</v>
      </c>
      <c r="E489" s="825" t="s">
        <v>144</v>
      </c>
      <c r="F489" s="825" t="s">
        <v>145</v>
      </c>
      <c r="G489" s="826" t="s">
        <v>146</v>
      </c>
    </row>
    <row r="490" spans="1:7" ht="54" x14ac:dyDescent="0.2">
      <c r="A490" s="829" t="s">
        <v>117</v>
      </c>
      <c r="B490" s="829" t="s">
        <v>992</v>
      </c>
      <c r="C490" s="830" t="s">
        <v>993</v>
      </c>
      <c r="D490" s="831" t="s">
        <v>994</v>
      </c>
      <c r="E490" s="831">
        <v>4.03</v>
      </c>
      <c r="F490" s="752"/>
      <c r="G490" s="833">
        <f t="shared" ref="G490:G496" si="46">TRUNC(E490*F490,2)</f>
        <v>0</v>
      </c>
    </row>
    <row r="491" spans="1:7" ht="18" x14ac:dyDescent="0.2">
      <c r="A491" s="829" t="s">
        <v>902</v>
      </c>
      <c r="B491" s="829" t="s">
        <v>995</v>
      </c>
      <c r="C491" s="830" t="s">
        <v>996</v>
      </c>
      <c r="D491" s="831" t="s">
        <v>913</v>
      </c>
      <c r="E491" s="831">
        <v>0.32800000000000001</v>
      </c>
      <c r="F491" s="752"/>
      <c r="G491" s="833">
        <f t="shared" si="46"/>
        <v>0</v>
      </c>
    </row>
    <row r="492" spans="1:7" ht="54" x14ac:dyDescent="0.2">
      <c r="A492" s="829" t="s">
        <v>902</v>
      </c>
      <c r="B492" s="829" t="s">
        <v>997</v>
      </c>
      <c r="C492" s="830" t="s">
        <v>998</v>
      </c>
      <c r="D492" s="831" t="s">
        <v>913</v>
      </c>
      <c r="E492" s="831">
        <v>0.32800000000000001</v>
      </c>
      <c r="F492" s="752"/>
      <c r="G492" s="833">
        <f t="shared" si="46"/>
        <v>0</v>
      </c>
    </row>
    <row r="493" spans="1:7" ht="54" x14ac:dyDescent="0.2">
      <c r="A493" s="829" t="s">
        <v>902</v>
      </c>
      <c r="B493" s="829" t="s">
        <v>999</v>
      </c>
      <c r="C493" s="830" t="s">
        <v>1000</v>
      </c>
      <c r="D493" s="831" t="s">
        <v>908</v>
      </c>
      <c r="E493" s="831">
        <v>1</v>
      </c>
      <c r="F493" s="752"/>
      <c r="G493" s="833">
        <f t="shared" si="46"/>
        <v>0</v>
      </c>
    </row>
    <row r="494" spans="1:7" ht="36" x14ac:dyDescent="0.2">
      <c r="A494" s="829" t="s">
        <v>902</v>
      </c>
      <c r="B494" s="829" t="s">
        <v>1001</v>
      </c>
      <c r="C494" s="830" t="s">
        <v>1002</v>
      </c>
      <c r="D494" s="831" t="s">
        <v>916</v>
      </c>
      <c r="E494" s="831">
        <v>2.25</v>
      </c>
      <c r="F494" s="752"/>
      <c r="G494" s="833">
        <f t="shared" si="46"/>
        <v>0</v>
      </c>
    </row>
    <row r="495" spans="1:7" ht="18" x14ac:dyDescent="0.2">
      <c r="A495" s="829" t="s">
        <v>902</v>
      </c>
      <c r="B495" s="829" t="s">
        <v>1003</v>
      </c>
      <c r="C495" s="830" t="s">
        <v>1004</v>
      </c>
      <c r="D495" s="831" t="s">
        <v>1005</v>
      </c>
      <c r="E495" s="831">
        <v>2.77</v>
      </c>
      <c r="F495" s="752"/>
      <c r="G495" s="833">
        <f t="shared" si="46"/>
        <v>0</v>
      </c>
    </row>
    <row r="496" spans="1:7" ht="18" x14ac:dyDescent="0.2">
      <c r="A496" s="829" t="s">
        <v>117</v>
      </c>
      <c r="B496" s="829" t="s">
        <v>925</v>
      </c>
      <c r="C496" s="830" t="s">
        <v>926</v>
      </c>
      <c r="D496" s="831" t="s">
        <v>96</v>
      </c>
      <c r="E496" s="831">
        <v>0.312</v>
      </c>
      <c r="F496" s="752"/>
      <c r="G496" s="833">
        <f t="shared" si="46"/>
        <v>0</v>
      </c>
    </row>
    <row r="497" spans="1:7" ht="18" x14ac:dyDescent="0.2">
      <c r="A497" s="829" t="s">
        <v>117</v>
      </c>
      <c r="B497" s="829" t="s">
        <v>990</v>
      </c>
      <c r="C497" s="830" t="s">
        <v>991</v>
      </c>
      <c r="D497" s="831" t="s">
        <v>96</v>
      </c>
      <c r="E497" s="831">
        <v>2.77</v>
      </c>
      <c r="F497" s="752"/>
      <c r="G497" s="833">
        <f t="shared" ref="G497:G499" si="47">TRUNC(E497*F497,2)</f>
        <v>0</v>
      </c>
    </row>
    <row r="498" spans="1:7" ht="54" x14ac:dyDescent="0.2">
      <c r="A498" s="829" t="s">
        <v>117</v>
      </c>
      <c r="B498" s="829" t="s">
        <v>1006</v>
      </c>
      <c r="C498" s="830" t="s">
        <v>1007</v>
      </c>
      <c r="D498" s="831" t="s">
        <v>108</v>
      </c>
      <c r="E498" s="831">
        <v>2</v>
      </c>
      <c r="F498" s="752"/>
      <c r="G498" s="833">
        <f t="shared" si="47"/>
        <v>0</v>
      </c>
    </row>
    <row r="499" spans="1:7" ht="72" x14ac:dyDescent="0.2">
      <c r="A499" s="829" t="s">
        <v>117</v>
      </c>
      <c r="B499" s="829" t="s">
        <v>1008</v>
      </c>
      <c r="C499" s="830" t="s">
        <v>1009</v>
      </c>
      <c r="D499" s="831" t="s">
        <v>108</v>
      </c>
      <c r="E499" s="831">
        <v>2</v>
      </c>
      <c r="F499" s="752"/>
      <c r="G499" s="833">
        <f t="shared" si="47"/>
        <v>0</v>
      </c>
    </row>
    <row r="500" spans="1:7" ht="18" x14ac:dyDescent="0.2">
      <c r="A500" s="835" t="s">
        <v>147</v>
      </c>
      <c r="B500" s="836"/>
      <c r="C500" s="836"/>
      <c r="D500" s="836"/>
      <c r="E500" s="836"/>
      <c r="F500" s="837"/>
      <c r="G500" s="838">
        <f>SUM(G490:G499)</f>
        <v>0</v>
      </c>
    </row>
    <row r="501" spans="1:7" x14ac:dyDescent="0.2">
      <c r="A501" s="843"/>
      <c r="B501" s="843"/>
      <c r="C501" s="843"/>
      <c r="D501" s="843"/>
      <c r="E501" s="843"/>
      <c r="F501" s="843"/>
      <c r="G501" s="843"/>
    </row>
    <row r="502" spans="1:7" ht="72" x14ac:dyDescent="0.25">
      <c r="A502" s="818" t="s">
        <v>213</v>
      </c>
      <c r="B502" s="818" t="s">
        <v>1491</v>
      </c>
      <c r="C502" s="839" t="s">
        <v>1492</v>
      </c>
      <c r="D502" s="820" t="s">
        <v>1441</v>
      </c>
      <c r="E502" s="821"/>
      <c r="F502" s="822"/>
      <c r="G502" s="823">
        <f>G508</f>
        <v>0</v>
      </c>
    </row>
    <row r="503" spans="1:7" ht="18" x14ac:dyDescent="0.2">
      <c r="A503" s="824"/>
      <c r="B503" s="825"/>
      <c r="C503" s="825"/>
      <c r="D503" s="825"/>
      <c r="E503" s="825"/>
      <c r="F503" s="825"/>
      <c r="G503" s="826"/>
    </row>
    <row r="504" spans="1:7" ht="18" x14ac:dyDescent="0.2">
      <c r="A504" s="827" t="s">
        <v>142</v>
      </c>
      <c r="B504" s="828"/>
      <c r="C504" s="825" t="s">
        <v>95</v>
      </c>
      <c r="D504" s="825" t="s">
        <v>143</v>
      </c>
      <c r="E504" s="825" t="s">
        <v>144</v>
      </c>
      <c r="F504" s="825" t="s">
        <v>145</v>
      </c>
      <c r="G504" s="826" t="s">
        <v>146</v>
      </c>
    </row>
    <row r="505" spans="1:7" ht="18" x14ac:dyDescent="0.2">
      <c r="A505" s="829" t="s">
        <v>118</v>
      </c>
      <c r="B505" s="829" t="s">
        <v>1012</v>
      </c>
      <c r="C505" s="830" t="s">
        <v>1013</v>
      </c>
      <c r="D505" s="831" t="s">
        <v>108</v>
      </c>
      <c r="E505" s="831">
        <v>1.2</v>
      </c>
      <c r="F505" s="752"/>
      <c r="G505" s="833">
        <f t="shared" ref="G505:G507" si="48">TRUNC(E505*F505,2)</f>
        <v>0</v>
      </c>
    </row>
    <row r="506" spans="1:7" ht="36" x14ac:dyDescent="0.2">
      <c r="A506" s="829" t="s">
        <v>117</v>
      </c>
      <c r="B506" s="829" t="s">
        <v>1010</v>
      </c>
      <c r="C506" s="830" t="s">
        <v>1011</v>
      </c>
      <c r="D506" s="831" t="s">
        <v>96</v>
      </c>
      <c r="E506" s="831">
        <v>2.5</v>
      </c>
      <c r="F506" s="752"/>
      <c r="G506" s="833">
        <f t="shared" si="48"/>
        <v>0</v>
      </c>
    </row>
    <row r="507" spans="1:7" ht="18" x14ac:dyDescent="0.2">
      <c r="A507" s="829" t="s">
        <v>117</v>
      </c>
      <c r="B507" s="829" t="s">
        <v>990</v>
      </c>
      <c r="C507" s="830" t="s">
        <v>991</v>
      </c>
      <c r="D507" s="831" t="s">
        <v>96</v>
      </c>
      <c r="E507" s="831">
        <v>2.5</v>
      </c>
      <c r="F507" s="752"/>
      <c r="G507" s="833">
        <f t="shared" si="48"/>
        <v>0</v>
      </c>
    </row>
    <row r="508" spans="1:7" ht="18" x14ac:dyDescent="0.2">
      <c r="A508" s="835" t="s">
        <v>147</v>
      </c>
      <c r="B508" s="836"/>
      <c r="C508" s="836"/>
      <c r="D508" s="836"/>
      <c r="E508" s="836"/>
      <c r="F508" s="837"/>
      <c r="G508" s="838">
        <f>SUM(G505:G507)</f>
        <v>0</v>
      </c>
    </row>
    <row r="509" spans="1:7" x14ac:dyDescent="0.2">
      <c r="A509" s="843"/>
      <c r="B509" s="843"/>
      <c r="C509" s="843"/>
      <c r="D509" s="843"/>
      <c r="E509" s="843"/>
      <c r="F509" s="843"/>
      <c r="G509" s="843"/>
    </row>
    <row r="510" spans="1:7" ht="54" x14ac:dyDescent="0.25">
      <c r="A510" s="818" t="s">
        <v>213</v>
      </c>
      <c r="B510" s="818" t="s">
        <v>1493</v>
      </c>
      <c r="C510" s="839" t="s">
        <v>1494</v>
      </c>
      <c r="D510" s="820" t="s">
        <v>1421</v>
      </c>
      <c r="E510" s="821"/>
      <c r="F510" s="822"/>
      <c r="G510" s="823">
        <f>G523</f>
        <v>0</v>
      </c>
    </row>
    <row r="511" spans="1:7" ht="18" x14ac:dyDescent="0.2">
      <c r="A511" s="824"/>
      <c r="B511" s="825"/>
      <c r="C511" s="825"/>
      <c r="D511" s="825"/>
      <c r="E511" s="825"/>
      <c r="F511" s="825"/>
      <c r="G511" s="826"/>
    </row>
    <row r="512" spans="1:7" ht="18" x14ac:dyDescent="0.2">
      <c r="A512" s="827" t="s">
        <v>142</v>
      </c>
      <c r="B512" s="828"/>
      <c r="C512" s="825" t="s">
        <v>95</v>
      </c>
      <c r="D512" s="825" t="s">
        <v>143</v>
      </c>
      <c r="E512" s="825" t="s">
        <v>144</v>
      </c>
      <c r="F512" s="825" t="s">
        <v>145</v>
      </c>
      <c r="G512" s="826" t="s">
        <v>146</v>
      </c>
    </row>
    <row r="513" spans="1:7" ht="54" x14ac:dyDescent="0.2">
      <c r="A513" s="829" t="s">
        <v>117</v>
      </c>
      <c r="B513" s="829" t="s">
        <v>992</v>
      </c>
      <c r="C513" s="830" t="s">
        <v>993</v>
      </c>
      <c r="D513" s="831" t="s">
        <v>994</v>
      </c>
      <c r="E513" s="831">
        <v>4.03</v>
      </c>
      <c r="F513" s="752"/>
      <c r="G513" s="833">
        <f t="shared" ref="G513:G522" si="49">TRUNC(E513*F513,2)</f>
        <v>0</v>
      </c>
    </row>
    <row r="514" spans="1:7" ht="18" x14ac:dyDescent="0.2">
      <c r="A514" s="829" t="s">
        <v>902</v>
      </c>
      <c r="B514" s="829" t="s">
        <v>995</v>
      </c>
      <c r="C514" s="830" t="s">
        <v>996</v>
      </c>
      <c r="D514" s="831" t="s">
        <v>913</v>
      </c>
      <c r="E514" s="831">
        <v>0.32800000000000001</v>
      </c>
      <c r="F514" s="752"/>
      <c r="G514" s="833">
        <f t="shared" si="49"/>
        <v>0</v>
      </c>
    </row>
    <row r="515" spans="1:7" ht="54" x14ac:dyDescent="0.2">
      <c r="A515" s="829" t="s">
        <v>902</v>
      </c>
      <c r="B515" s="829" t="s">
        <v>997</v>
      </c>
      <c r="C515" s="830" t="s">
        <v>998</v>
      </c>
      <c r="D515" s="831" t="s">
        <v>913</v>
      </c>
      <c r="E515" s="831">
        <v>0.32800000000000001</v>
      </c>
      <c r="F515" s="752"/>
      <c r="G515" s="833">
        <f t="shared" si="49"/>
        <v>0</v>
      </c>
    </row>
    <row r="516" spans="1:7" ht="54" x14ac:dyDescent="0.2">
      <c r="A516" s="829" t="s">
        <v>902</v>
      </c>
      <c r="B516" s="829" t="s">
        <v>999</v>
      </c>
      <c r="C516" s="830" t="s">
        <v>1000</v>
      </c>
      <c r="D516" s="831" t="s">
        <v>908</v>
      </c>
      <c r="E516" s="831">
        <v>1</v>
      </c>
      <c r="F516" s="752"/>
      <c r="G516" s="833">
        <f t="shared" si="49"/>
        <v>0</v>
      </c>
    </row>
    <row r="517" spans="1:7" ht="36" x14ac:dyDescent="0.2">
      <c r="A517" s="829" t="s">
        <v>902</v>
      </c>
      <c r="B517" s="829" t="s">
        <v>1001</v>
      </c>
      <c r="C517" s="830" t="s">
        <v>1002</v>
      </c>
      <c r="D517" s="831" t="s">
        <v>916</v>
      </c>
      <c r="E517" s="831">
        <v>2.25</v>
      </c>
      <c r="F517" s="752"/>
      <c r="G517" s="833">
        <f t="shared" si="49"/>
        <v>0</v>
      </c>
    </row>
    <row r="518" spans="1:7" ht="18" x14ac:dyDescent="0.2">
      <c r="A518" s="829" t="s">
        <v>902</v>
      </c>
      <c r="B518" s="829" t="s">
        <v>1003</v>
      </c>
      <c r="C518" s="830" t="s">
        <v>1004</v>
      </c>
      <c r="D518" s="831" t="s">
        <v>1005</v>
      </c>
      <c r="E518" s="831">
        <v>2.77</v>
      </c>
      <c r="F518" s="752"/>
      <c r="G518" s="833">
        <f t="shared" si="49"/>
        <v>0</v>
      </c>
    </row>
    <row r="519" spans="1:7" ht="18" x14ac:dyDescent="0.2">
      <c r="A519" s="829" t="s">
        <v>117</v>
      </c>
      <c r="B519" s="829" t="s">
        <v>925</v>
      </c>
      <c r="C519" s="830" t="s">
        <v>926</v>
      </c>
      <c r="D519" s="831" t="s">
        <v>96</v>
      </c>
      <c r="E519" s="831">
        <v>0.312</v>
      </c>
      <c r="F519" s="752"/>
      <c r="G519" s="833">
        <f t="shared" si="49"/>
        <v>0</v>
      </c>
    </row>
    <row r="520" spans="1:7" ht="18" x14ac:dyDescent="0.2">
      <c r="A520" s="829" t="s">
        <v>117</v>
      </c>
      <c r="B520" s="829" t="s">
        <v>990</v>
      </c>
      <c r="C520" s="830" t="s">
        <v>991</v>
      </c>
      <c r="D520" s="831" t="s">
        <v>96</v>
      </c>
      <c r="E520" s="831">
        <v>2.77</v>
      </c>
      <c r="F520" s="752"/>
      <c r="G520" s="833">
        <f t="shared" si="49"/>
        <v>0</v>
      </c>
    </row>
    <row r="521" spans="1:7" ht="54" x14ac:dyDescent="0.2">
      <c r="A521" s="829" t="s">
        <v>117</v>
      </c>
      <c r="B521" s="829" t="s">
        <v>1006</v>
      </c>
      <c r="C521" s="830" t="s">
        <v>1007</v>
      </c>
      <c r="D521" s="831" t="s">
        <v>108</v>
      </c>
      <c r="E521" s="831">
        <v>2</v>
      </c>
      <c r="F521" s="752"/>
      <c r="G521" s="833">
        <f t="shared" si="49"/>
        <v>0</v>
      </c>
    </row>
    <row r="522" spans="1:7" ht="72" x14ac:dyDescent="0.2">
      <c r="A522" s="829" t="s">
        <v>117</v>
      </c>
      <c r="B522" s="829" t="s">
        <v>1008</v>
      </c>
      <c r="C522" s="830" t="s">
        <v>1009</v>
      </c>
      <c r="D522" s="831" t="s">
        <v>108</v>
      </c>
      <c r="E522" s="831">
        <v>2</v>
      </c>
      <c r="F522" s="752"/>
      <c r="G522" s="833">
        <f t="shared" si="49"/>
        <v>0</v>
      </c>
    </row>
    <row r="523" spans="1:7" ht="18" x14ac:dyDescent="0.2">
      <c r="A523" s="835" t="s">
        <v>147</v>
      </c>
      <c r="B523" s="836"/>
      <c r="C523" s="836"/>
      <c r="D523" s="836"/>
      <c r="E523" s="836"/>
      <c r="F523" s="837"/>
      <c r="G523" s="838">
        <f>SUM(G513:G522)</f>
        <v>0</v>
      </c>
    </row>
    <row r="524" spans="1:7" x14ac:dyDescent="0.2">
      <c r="A524" s="843"/>
      <c r="B524" s="843"/>
      <c r="C524" s="843"/>
      <c r="D524" s="843"/>
      <c r="E524" s="843"/>
      <c r="F524" s="843"/>
      <c r="G524" s="843"/>
    </row>
    <row r="525" spans="1:7" ht="72" x14ac:dyDescent="0.25">
      <c r="A525" s="818" t="s">
        <v>213</v>
      </c>
      <c r="B525" s="818" t="s">
        <v>1495</v>
      </c>
      <c r="C525" s="839" t="s">
        <v>1496</v>
      </c>
      <c r="D525" s="820" t="s">
        <v>1421</v>
      </c>
      <c r="E525" s="821"/>
      <c r="F525" s="822"/>
      <c r="G525" s="823">
        <f>G531</f>
        <v>0</v>
      </c>
    </row>
    <row r="526" spans="1:7" ht="18" x14ac:dyDescent="0.2">
      <c r="A526" s="824"/>
      <c r="B526" s="825"/>
      <c r="C526" s="825"/>
      <c r="D526" s="825"/>
      <c r="E526" s="825"/>
      <c r="F526" s="825"/>
      <c r="G526" s="826"/>
    </row>
    <row r="527" spans="1:7" ht="18" x14ac:dyDescent="0.2">
      <c r="A527" s="827" t="s">
        <v>142</v>
      </c>
      <c r="B527" s="828"/>
      <c r="C527" s="825" t="s">
        <v>95</v>
      </c>
      <c r="D527" s="825" t="s">
        <v>143</v>
      </c>
      <c r="E527" s="825" t="s">
        <v>144</v>
      </c>
      <c r="F527" s="825" t="s">
        <v>145</v>
      </c>
      <c r="G527" s="826" t="s">
        <v>146</v>
      </c>
    </row>
    <row r="528" spans="1:7" ht="18" x14ac:dyDescent="0.2">
      <c r="A528" s="829" t="s">
        <v>118</v>
      </c>
      <c r="B528" s="829" t="s">
        <v>1012</v>
      </c>
      <c r="C528" s="830" t="s">
        <v>1013</v>
      </c>
      <c r="D528" s="831" t="s">
        <v>108</v>
      </c>
      <c r="E528" s="831">
        <v>1.2</v>
      </c>
      <c r="F528" s="752"/>
      <c r="G528" s="833">
        <f t="shared" ref="G528:G530" si="50">TRUNC(E528*F528,2)</f>
        <v>0</v>
      </c>
    </row>
    <row r="529" spans="1:7" ht="36" x14ac:dyDescent="0.2">
      <c r="A529" s="829" t="s">
        <v>117</v>
      </c>
      <c r="B529" s="829" t="s">
        <v>1010</v>
      </c>
      <c r="C529" s="830" t="s">
        <v>1011</v>
      </c>
      <c r="D529" s="831" t="s">
        <v>96</v>
      </c>
      <c r="E529" s="831">
        <v>2.5</v>
      </c>
      <c r="F529" s="752"/>
      <c r="G529" s="833">
        <f t="shared" si="50"/>
        <v>0</v>
      </c>
    </row>
    <row r="530" spans="1:7" ht="18" x14ac:dyDescent="0.2">
      <c r="A530" s="829" t="s">
        <v>117</v>
      </c>
      <c r="B530" s="829" t="s">
        <v>990</v>
      </c>
      <c r="C530" s="830" t="s">
        <v>991</v>
      </c>
      <c r="D530" s="831" t="s">
        <v>96</v>
      </c>
      <c r="E530" s="831">
        <v>2.5</v>
      </c>
      <c r="F530" s="752"/>
      <c r="G530" s="833">
        <f t="shared" si="50"/>
        <v>0</v>
      </c>
    </row>
    <row r="531" spans="1:7" ht="18" x14ac:dyDescent="0.2">
      <c r="A531" s="835" t="s">
        <v>147</v>
      </c>
      <c r="B531" s="836"/>
      <c r="C531" s="836"/>
      <c r="D531" s="836"/>
      <c r="E531" s="836"/>
      <c r="F531" s="837"/>
      <c r="G531" s="838">
        <f>SUM(G528:G530)</f>
        <v>0</v>
      </c>
    </row>
    <row r="532" spans="1:7" x14ac:dyDescent="0.2">
      <c r="A532" s="843"/>
      <c r="B532" s="843"/>
      <c r="C532" s="843"/>
      <c r="D532" s="843"/>
      <c r="E532" s="843"/>
      <c r="F532" s="843"/>
      <c r="G532" s="843"/>
    </row>
    <row r="533" spans="1:7" ht="36" x14ac:dyDescent="0.25">
      <c r="A533" s="818" t="s">
        <v>213</v>
      </c>
      <c r="B533" s="818" t="s">
        <v>1497</v>
      </c>
      <c r="C533" s="839" t="s">
        <v>1498</v>
      </c>
      <c r="D533" s="820" t="s">
        <v>1421</v>
      </c>
      <c r="E533" s="821"/>
      <c r="F533" s="822"/>
      <c r="G533" s="823">
        <f>G545</f>
        <v>0</v>
      </c>
    </row>
    <row r="534" spans="1:7" ht="18" x14ac:dyDescent="0.2">
      <c r="A534" s="824"/>
      <c r="B534" s="825"/>
      <c r="C534" s="825"/>
      <c r="D534" s="825"/>
      <c r="E534" s="825"/>
      <c r="F534" s="825"/>
      <c r="G534" s="826"/>
    </row>
    <row r="535" spans="1:7" ht="18" x14ac:dyDescent="0.2">
      <c r="A535" s="827" t="s">
        <v>142</v>
      </c>
      <c r="B535" s="828"/>
      <c r="C535" s="825" t="s">
        <v>95</v>
      </c>
      <c r="D535" s="825" t="s">
        <v>143</v>
      </c>
      <c r="E535" s="825" t="s">
        <v>144</v>
      </c>
      <c r="F535" s="825" t="s">
        <v>145</v>
      </c>
      <c r="G535" s="826" t="s">
        <v>146</v>
      </c>
    </row>
    <row r="536" spans="1:7" ht="54" x14ac:dyDescent="0.2">
      <c r="A536" s="829" t="s">
        <v>117</v>
      </c>
      <c r="B536" s="829" t="s">
        <v>992</v>
      </c>
      <c r="C536" s="830" t="s">
        <v>993</v>
      </c>
      <c r="D536" s="831" t="s">
        <v>994</v>
      </c>
      <c r="E536" s="831">
        <v>4.03</v>
      </c>
      <c r="F536" s="752"/>
      <c r="G536" s="833">
        <f t="shared" ref="G536:G544" si="51">TRUNC(E536*F536,2)</f>
        <v>0</v>
      </c>
    </row>
    <row r="537" spans="1:7" ht="18" x14ac:dyDescent="0.2">
      <c r="A537" s="829" t="s">
        <v>902</v>
      </c>
      <c r="B537" s="829" t="s">
        <v>995</v>
      </c>
      <c r="C537" s="830" t="s">
        <v>996</v>
      </c>
      <c r="D537" s="831" t="s">
        <v>913</v>
      </c>
      <c r="E537" s="831">
        <v>0.32800000000000001</v>
      </c>
      <c r="F537" s="752"/>
      <c r="G537" s="833">
        <f t="shared" si="51"/>
        <v>0</v>
      </c>
    </row>
    <row r="538" spans="1:7" ht="54" x14ac:dyDescent="0.2">
      <c r="A538" s="829" t="s">
        <v>902</v>
      </c>
      <c r="B538" s="829" t="s">
        <v>997</v>
      </c>
      <c r="C538" s="830" t="s">
        <v>998</v>
      </c>
      <c r="D538" s="831" t="s">
        <v>913</v>
      </c>
      <c r="E538" s="831">
        <v>0.32800000000000001</v>
      </c>
      <c r="F538" s="752"/>
      <c r="G538" s="833">
        <f t="shared" si="51"/>
        <v>0</v>
      </c>
    </row>
    <row r="539" spans="1:7" ht="36" x14ac:dyDescent="0.2">
      <c r="A539" s="829" t="s">
        <v>902</v>
      </c>
      <c r="B539" s="829" t="s">
        <v>1001</v>
      </c>
      <c r="C539" s="830" t="s">
        <v>1002</v>
      </c>
      <c r="D539" s="831" t="s">
        <v>916</v>
      </c>
      <c r="E539" s="831">
        <v>2.25</v>
      </c>
      <c r="F539" s="752"/>
      <c r="G539" s="833">
        <f t="shared" si="51"/>
        <v>0</v>
      </c>
    </row>
    <row r="540" spans="1:7" ht="18" x14ac:dyDescent="0.2">
      <c r="A540" s="829" t="s">
        <v>902</v>
      </c>
      <c r="B540" s="829" t="s">
        <v>1003</v>
      </c>
      <c r="C540" s="830" t="s">
        <v>1004</v>
      </c>
      <c r="D540" s="831" t="s">
        <v>1005</v>
      </c>
      <c r="E540" s="831">
        <v>2.77</v>
      </c>
      <c r="F540" s="752"/>
      <c r="G540" s="833">
        <f t="shared" si="51"/>
        <v>0</v>
      </c>
    </row>
    <row r="541" spans="1:7" ht="18" x14ac:dyDescent="0.2">
      <c r="A541" s="829" t="s">
        <v>117</v>
      </c>
      <c r="B541" s="829" t="s">
        <v>925</v>
      </c>
      <c r="C541" s="830" t="s">
        <v>926</v>
      </c>
      <c r="D541" s="831" t="s">
        <v>96</v>
      </c>
      <c r="E541" s="831">
        <v>0.312</v>
      </c>
      <c r="F541" s="752"/>
      <c r="G541" s="833">
        <f t="shared" si="51"/>
        <v>0</v>
      </c>
    </row>
    <row r="542" spans="1:7" ht="18" x14ac:dyDescent="0.2">
      <c r="A542" s="829" t="s">
        <v>117</v>
      </c>
      <c r="B542" s="829" t="s">
        <v>990</v>
      </c>
      <c r="C542" s="830" t="s">
        <v>991</v>
      </c>
      <c r="D542" s="831" t="s">
        <v>96</v>
      </c>
      <c r="E542" s="831">
        <v>2.77</v>
      </c>
      <c r="F542" s="752"/>
      <c r="G542" s="833">
        <f t="shared" si="51"/>
        <v>0</v>
      </c>
    </row>
    <row r="543" spans="1:7" ht="54" x14ac:dyDescent="0.2">
      <c r="A543" s="829" t="s">
        <v>117</v>
      </c>
      <c r="B543" s="829" t="s">
        <v>1006</v>
      </c>
      <c r="C543" s="830" t="s">
        <v>1007</v>
      </c>
      <c r="D543" s="831" t="s">
        <v>108</v>
      </c>
      <c r="E543" s="831">
        <v>2</v>
      </c>
      <c r="F543" s="752"/>
      <c r="G543" s="833">
        <f t="shared" si="51"/>
        <v>0</v>
      </c>
    </row>
    <row r="544" spans="1:7" ht="72" x14ac:dyDescent="0.2">
      <c r="A544" s="829" t="s">
        <v>117</v>
      </c>
      <c r="B544" s="829" t="s">
        <v>1008</v>
      </c>
      <c r="C544" s="830" t="s">
        <v>1009</v>
      </c>
      <c r="D544" s="831" t="s">
        <v>108</v>
      </c>
      <c r="E544" s="831">
        <v>2</v>
      </c>
      <c r="F544" s="752"/>
      <c r="G544" s="833">
        <f t="shared" si="51"/>
        <v>0</v>
      </c>
    </row>
    <row r="545" spans="1:7" ht="18" x14ac:dyDescent="0.2">
      <c r="A545" s="835" t="s">
        <v>147</v>
      </c>
      <c r="B545" s="836"/>
      <c r="C545" s="836"/>
      <c r="D545" s="836"/>
      <c r="E545" s="836"/>
      <c r="F545" s="837"/>
      <c r="G545" s="838">
        <f>SUM(G536:G544)</f>
        <v>0</v>
      </c>
    </row>
    <row r="546" spans="1:7" x14ac:dyDescent="0.2">
      <c r="A546" s="843"/>
      <c r="B546" s="843"/>
      <c r="C546" s="843"/>
      <c r="D546" s="843"/>
      <c r="E546" s="843"/>
      <c r="F546" s="843"/>
      <c r="G546" s="843"/>
    </row>
    <row r="547" spans="1:7" ht="36" x14ac:dyDescent="0.25">
      <c r="A547" s="818" t="s">
        <v>213</v>
      </c>
      <c r="B547" s="818" t="s">
        <v>1499</v>
      </c>
      <c r="C547" s="839" t="s">
        <v>1500</v>
      </c>
      <c r="D547" s="820" t="s">
        <v>1421</v>
      </c>
      <c r="E547" s="821"/>
      <c r="F547" s="822"/>
      <c r="G547" s="823">
        <f>G555</f>
        <v>0</v>
      </c>
    </row>
    <row r="548" spans="1:7" ht="18" x14ac:dyDescent="0.2">
      <c r="A548" s="824"/>
      <c r="B548" s="825"/>
      <c r="C548" s="825"/>
      <c r="D548" s="825"/>
      <c r="E548" s="825"/>
      <c r="F548" s="825"/>
      <c r="G548" s="826"/>
    </row>
    <row r="549" spans="1:7" ht="18" x14ac:dyDescent="0.2">
      <c r="A549" s="827" t="s">
        <v>142</v>
      </c>
      <c r="B549" s="828"/>
      <c r="C549" s="825" t="s">
        <v>95</v>
      </c>
      <c r="D549" s="825" t="s">
        <v>143</v>
      </c>
      <c r="E549" s="825" t="s">
        <v>144</v>
      </c>
      <c r="F549" s="825" t="s">
        <v>145</v>
      </c>
      <c r="G549" s="826" t="s">
        <v>146</v>
      </c>
    </row>
    <row r="550" spans="1:7" ht="36" x14ac:dyDescent="0.2">
      <c r="A550" s="829" t="s">
        <v>902</v>
      </c>
      <c r="B550" s="829" t="s">
        <v>2256</v>
      </c>
      <c r="C550" s="830" t="s">
        <v>2257</v>
      </c>
      <c r="D550" s="831" t="s">
        <v>916</v>
      </c>
      <c r="E550" s="831">
        <v>0.4</v>
      </c>
      <c r="F550" s="752"/>
      <c r="G550" s="833">
        <f t="shared" ref="G550:G554" si="52">TRUNC(E550*F550,2)</f>
        <v>0</v>
      </c>
    </row>
    <row r="551" spans="1:7" ht="36" x14ac:dyDescent="0.2">
      <c r="A551" s="829" t="s">
        <v>902</v>
      </c>
      <c r="B551" s="829" t="s">
        <v>2258</v>
      </c>
      <c r="C551" s="830" t="s">
        <v>2259</v>
      </c>
      <c r="D551" s="831" t="s">
        <v>913</v>
      </c>
      <c r="E551" s="831">
        <v>0.04</v>
      </c>
      <c r="F551" s="752"/>
      <c r="G551" s="833">
        <f t="shared" si="52"/>
        <v>0</v>
      </c>
    </row>
    <row r="552" spans="1:7" ht="36" x14ac:dyDescent="0.2">
      <c r="A552" s="829" t="s">
        <v>902</v>
      </c>
      <c r="B552" s="829" t="s">
        <v>2260</v>
      </c>
      <c r="C552" s="830" t="s">
        <v>2261</v>
      </c>
      <c r="D552" s="831" t="s">
        <v>296</v>
      </c>
      <c r="E552" s="831">
        <v>1.05</v>
      </c>
      <c r="F552" s="752"/>
      <c r="G552" s="833">
        <f t="shared" si="52"/>
        <v>0</v>
      </c>
    </row>
    <row r="553" spans="1:7" ht="18" x14ac:dyDescent="0.2">
      <c r="A553" s="829" t="s">
        <v>117</v>
      </c>
      <c r="B553" s="829" t="s">
        <v>990</v>
      </c>
      <c r="C553" s="830" t="s">
        <v>991</v>
      </c>
      <c r="D553" s="831" t="s">
        <v>96</v>
      </c>
      <c r="E553" s="831">
        <v>0.5</v>
      </c>
      <c r="F553" s="752"/>
      <c r="G553" s="833">
        <f t="shared" si="52"/>
        <v>0</v>
      </c>
    </row>
    <row r="554" spans="1:7" ht="18" x14ac:dyDescent="0.2">
      <c r="A554" s="829" t="s">
        <v>117</v>
      </c>
      <c r="B554" s="829" t="s">
        <v>927</v>
      </c>
      <c r="C554" s="830" t="s">
        <v>928</v>
      </c>
      <c r="D554" s="831" t="s">
        <v>96</v>
      </c>
      <c r="E554" s="831">
        <v>0.95</v>
      </c>
      <c r="F554" s="752"/>
      <c r="G554" s="833">
        <f t="shared" si="52"/>
        <v>0</v>
      </c>
    </row>
    <row r="555" spans="1:7" ht="18" x14ac:dyDescent="0.2">
      <c r="A555" s="835" t="s">
        <v>147</v>
      </c>
      <c r="B555" s="836"/>
      <c r="C555" s="836"/>
      <c r="D555" s="836"/>
      <c r="E555" s="836"/>
      <c r="F555" s="837"/>
      <c r="G555" s="838">
        <f>SUM(G550:G554)</f>
        <v>0</v>
      </c>
    </row>
    <row r="556" spans="1:7" x14ac:dyDescent="0.2">
      <c r="A556" s="843"/>
      <c r="B556" s="843"/>
      <c r="C556" s="843"/>
      <c r="D556" s="843"/>
      <c r="E556" s="843"/>
      <c r="F556" s="843"/>
      <c r="G556" s="843"/>
    </row>
    <row r="557" spans="1:7" ht="36" x14ac:dyDescent="0.25">
      <c r="A557" s="818" t="s">
        <v>213</v>
      </c>
      <c r="B557" s="818" t="s">
        <v>1501</v>
      </c>
      <c r="C557" s="839" t="s">
        <v>1502</v>
      </c>
      <c r="D557" s="820" t="s">
        <v>1441</v>
      </c>
      <c r="E557" s="821"/>
      <c r="F557" s="822"/>
      <c r="G557" s="823">
        <f>G569</f>
        <v>0</v>
      </c>
    </row>
    <row r="558" spans="1:7" ht="18" x14ac:dyDescent="0.2">
      <c r="A558" s="824"/>
      <c r="B558" s="825"/>
      <c r="C558" s="825"/>
      <c r="D558" s="825"/>
      <c r="E558" s="825"/>
      <c r="F558" s="825"/>
      <c r="G558" s="826"/>
    </row>
    <row r="559" spans="1:7" ht="18" x14ac:dyDescent="0.2">
      <c r="A559" s="827" t="s">
        <v>142</v>
      </c>
      <c r="B559" s="828"/>
      <c r="C559" s="825" t="s">
        <v>95</v>
      </c>
      <c r="D559" s="825" t="s">
        <v>143</v>
      </c>
      <c r="E559" s="825" t="s">
        <v>144</v>
      </c>
      <c r="F559" s="825" t="s">
        <v>145</v>
      </c>
      <c r="G559" s="826" t="s">
        <v>146</v>
      </c>
    </row>
    <row r="560" spans="1:7" ht="54" x14ac:dyDescent="0.2">
      <c r="A560" s="829" t="s">
        <v>117</v>
      </c>
      <c r="B560" s="829" t="s">
        <v>992</v>
      </c>
      <c r="C560" s="830" t="s">
        <v>993</v>
      </c>
      <c r="D560" s="831" t="s">
        <v>994</v>
      </c>
      <c r="E560" s="831">
        <v>4.03</v>
      </c>
      <c r="F560" s="752"/>
      <c r="G560" s="833">
        <f t="shared" ref="G560:G565" si="53">TRUNC(E560*F560,2)</f>
        <v>0</v>
      </c>
    </row>
    <row r="561" spans="1:7" ht="18" x14ac:dyDescent="0.2">
      <c r="A561" s="829" t="s">
        <v>902</v>
      </c>
      <c r="B561" s="829" t="s">
        <v>995</v>
      </c>
      <c r="C561" s="830" t="s">
        <v>996</v>
      </c>
      <c r="D561" s="831" t="s">
        <v>913</v>
      </c>
      <c r="E561" s="831">
        <v>0.32800000000000001</v>
      </c>
      <c r="F561" s="752"/>
      <c r="G561" s="833">
        <f t="shared" si="53"/>
        <v>0</v>
      </c>
    </row>
    <row r="562" spans="1:7" ht="54" x14ac:dyDescent="0.2">
      <c r="A562" s="829" t="s">
        <v>902</v>
      </c>
      <c r="B562" s="829" t="s">
        <v>997</v>
      </c>
      <c r="C562" s="830" t="s">
        <v>998</v>
      </c>
      <c r="D562" s="831" t="s">
        <v>913</v>
      </c>
      <c r="E562" s="831">
        <v>0.32800000000000001</v>
      </c>
      <c r="F562" s="752"/>
      <c r="G562" s="833">
        <f t="shared" si="53"/>
        <v>0</v>
      </c>
    </row>
    <row r="563" spans="1:7" ht="36" x14ac:dyDescent="0.2">
      <c r="A563" s="829" t="s">
        <v>902</v>
      </c>
      <c r="B563" s="829" t="s">
        <v>1001</v>
      </c>
      <c r="C563" s="830" t="s">
        <v>1002</v>
      </c>
      <c r="D563" s="831" t="s">
        <v>916</v>
      </c>
      <c r="E563" s="831">
        <v>2.25</v>
      </c>
      <c r="F563" s="752"/>
      <c r="G563" s="833">
        <f t="shared" si="53"/>
        <v>0</v>
      </c>
    </row>
    <row r="564" spans="1:7" ht="18" x14ac:dyDescent="0.2">
      <c r="A564" s="829" t="s">
        <v>902</v>
      </c>
      <c r="B564" s="829" t="s">
        <v>1003</v>
      </c>
      <c r="C564" s="830" t="s">
        <v>1004</v>
      </c>
      <c r="D564" s="831" t="s">
        <v>1005</v>
      </c>
      <c r="E564" s="831">
        <v>2.77</v>
      </c>
      <c r="F564" s="752"/>
      <c r="G564" s="833">
        <f t="shared" si="53"/>
        <v>0</v>
      </c>
    </row>
    <row r="565" spans="1:7" ht="18" x14ac:dyDescent="0.2">
      <c r="A565" s="829" t="s">
        <v>117</v>
      </c>
      <c r="B565" s="829" t="s">
        <v>925</v>
      </c>
      <c r="C565" s="830" t="s">
        <v>926</v>
      </c>
      <c r="D565" s="831" t="s">
        <v>96</v>
      </c>
      <c r="E565" s="831">
        <v>0.312</v>
      </c>
      <c r="F565" s="752"/>
      <c r="G565" s="833">
        <f t="shared" si="53"/>
        <v>0</v>
      </c>
    </row>
    <row r="566" spans="1:7" ht="18" x14ac:dyDescent="0.2">
      <c r="A566" s="829" t="s">
        <v>117</v>
      </c>
      <c r="B566" s="829" t="s">
        <v>990</v>
      </c>
      <c r="C566" s="830" t="s">
        <v>991</v>
      </c>
      <c r="D566" s="831" t="s">
        <v>96</v>
      </c>
      <c r="E566" s="831">
        <v>2.77</v>
      </c>
      <c r="F566" s="752"/>
      <c r="G566" s="833">
        <f t="shared" ref="G566:G568" si="54">TRUNC(E566*F566,2)</f>
        <v>0</v>
      </c>
    </row>
    <row r="567" spans="1:7" ht="54" x14ac:dyDescent="0.2">
      <c r="A567" s="829" t="s">
        <v>117</v>
      </c>
      <c r="B567" s="829" t="s">
        <v>1006</v>
      </c>
      <c r="C567" s="830" t="s">
        <v>1007</v>
      </c>
      <c r="D567" s="831" t="s">
        <v>108</v>
      </c>
      <c r="E567" s="831">
        <v>2</v>
      </c>
      <c r="F567" s="752"/>
      <c r="G567" s="833">
        <f t="shared" si="54"/>
        <v>0</v>
      </c>
    </row>
    <row r="568" spans="1:7" ht="72" x14ac:dyDescent="0.2">
      <c r="A568" s="829" t="s">
        <v>117</v>
      </c>
      <c r="B568" s="829" t="s">
        <v>1008</v>
      </c>
      <c r="C568" s="830" t="s">
        <v>1009</v>
      </c>
      <c r="D568" s="831" t="s">
        <v>108</v>
      </c>
      <c r="E568" s="831">
        <v>2</v>
      </c>
      <c r="F568" s="752"/>
      <c r="G568" s="833">
        <f t="shared" si="54"/>
        <v>0</v>
      </c>
    </row>
    <row r="569" spans="1:7" ht="18" x14ac:dyDescent="0.2">
      <c r="A569" s="835" t="s">
        <v>147</v>
      </c>
      <c r="B569" s="836"/>
      <c r="C569" s="836"/>
      <c r="D569" s="836"/>
      <c r="E569" s="836"/>
      <c r="F569" s="837"/>
      <c r="G569" s="838">
        <f>SUM(G560:G568)</f>
        <v>0</v>
      </c>
    </row>
    <row r="570" spans="1:7" x14ac:dyDescent="0.2">
      <c r="A570" s="843"/>
      <c r="B570" s="843"/>
      <c r="C570" s="843"/>
      <c r="D570" s="843"/>
      <c r="E570" s="843"/>
      <c r="F570" s="843"/>
      <c r="G570" s="843"/>
    </row>
    <row r="571" spans="1:7" ht="108" x14ac:dyDescent="0.25">
      <c r="A571" s="818" t="s">
        <v>213</v>
      </c>
      <c r="B571" s="818" t="s">
        <v>312</v>
      </c>
      <c r="C571" s="839" t="s">
        <v>1503</v>
      </c>
      <c r="D571" s="820" t="s">
        <v>1421</v>
      </c>
      <c r="E571" s="821"/>
      <c r="F571" s="822"/>
      <c r="G571" s="823">
        <f>G578</f>
        <v>0</v>
      </c>
    </row>
    <row r="572" spans="1:7" ht="18" x14ac:dyDescent="0.2">
      <c r="A572" s="824"/>
      <c r="B572" s="825"/>
      <c r="C572" s="825"/>
      <c r="D572" s="825"/>
      <c r="E572" s="825"/>
      <c r="F572" s="825"/>
      <c r="G572" s="826"/>
    </row>
    <row r="573" spans="1:7" ht="18" x14ac:dyDescent="0.2">
      <c r="A573" s="827" t="s">
        <v>142</v>
      </c>
      <c r="B573" s="828"/>
      <c r="C573" s="825" t="s">
        <v>95</v>
      </c>
      <c r="D573" s="825" t="s">
        <v>143</v>
      </c>
      <c r="E573" s="825" t="s">
        <v>144</v>
      </c>
      <c r="F573" s="825" t="s">
        <v>145</v>
      </c>
      <c r="G573" s="826" t="s">
        <v>146</v>
      </c>
    </row>
    <row r="574" spans="1:7" ht="36" x14ac:dyDescent="0.2">
      <c r="A574" s="829" t="s">
        <v>902</v>
      </c>
      <c r="B574" s="829" t="s">
        <v>2262</v>
      </c>
      <c r="C574" s="830" t="s">
        <v>2263</v>
      </c>
      <c r="D574" s="831" t="s">
        <v>908</v>
      </c>
      <c r="E574" s="831">
        <v>1</v>
      </c>
      <c r="F574" s="752"/>
      <c r="G574" s="833">
        <f t="shared" ref="G574:G577" si="55">TRUNC(E574*F574,2)</f>
        <v>0</v>
      </c>
    </row>
    <row r="575" spans="1:7" ht="108" x14ac:dyDescent="0.2">
      <c r="A575" s="829" t="s">
        <v>902</v>
      </c>
      <c r="B575" s="829" t="s">
        <v>2264</v>
      </c>
      <c r="C575" s="830" t="s">
        <v>2265</v>
      </c>
      <c r="D575" s="831" t="s">
        <v>296</v>
      </c>
      <c r="E575" s="831">
        <v>1.06</v>
      </c>
      <c r="F575" s="752"/>
      <c r="G575" s="833">
        <f t="shared" si="55"/>
        <v>0</v>
      </c>
    </row>
    <row r="576" spans="1:7" ht="36" x14ac:dyDescent="0.2">
      <c r="A576" s="829" t="s">
        <v>117</v>
      </c>
      <c r="B576" s="829" t="s">
        <v>1014</v>
      </c>
      <c r="C576" s="830" t="s">
        <v>1015</v>
      </c>
      <c r="D576" s="831" t="s">
        <v>96</v>
      </c>
      <c r="E576" s="831">
        <v>0.22</v>
      </c>
      <c r="F576" s="752"/>
      <c r="G576" s="833">
        <f t="shared" si="55"/>
        <v>0</v>
      </c>
    </row>
    <row r="577" spans="1:7" ht="18" x14ac:dyDescent="0.2">
      <c r="A577" s="829" t="s">
        <v>117</v>
      </c>
      <c r="B577" s="829" t="s">
        <v>927</v>
      </c>
      <c r="C577" s="830" t="s">
        <v>928</v>
      </c>
      <c r="D577" s="831" t="s">
        <v>96</v>
      </c>
      <c r="E577" s="831">
        <v>0.22</v>
      </c>
      <c r="F577" s="752"/>
      <c r="G577" s="833">
        <f t="shared" si="55"/>
        <v>0</v>
      </c>
    </row>
    <row r="578" spans="1:7" ht="18" x14ac:dyDescent="0.2">
      <c r="A578" s="835" t="s">
        <v>147</v>
      </c>
      <c r="B578" s="836"/>
      <c r="C578" s="836"/>
      <c r="D578" s="836"/>
      <c r="E578" s="836"/>
      <c r="F578" s="837"/>
      <c r="G578" s="838">
        <f>SUM(G574:G577)</f>
        <v>0</v>
      </c>
    </row>
    <row r="579" spans="1:7" x14ac:dyDescent="0.2">
      <c r="A579" s="843"/>
      <c r="B579" s="843"/>
      <c r="C579" s="843"/>
      <c r="D579" s="843"/>
      <c r="E579" s="843"/>
      <c r="F579" s="843"/>
      <c r="G579" s="843"/>
    </row>
    <row r="580" spans="1:7" ht="18" x14ac:dyDescent="0.25">
      <c r="A580" s="818" t="s">
        <v>213</v>
      </c>
      <c r="B580" s="818" t="s">
        <v>1504</v>
      </c>
      <c r="C580" s="839" t="s">
        <v>1505</v>
      </c>
      <c r="D580" s="820" t="s">
        <v>1421</v>
      </c>
      <c r="E580" s="821"/>
      <c r="F580" s="822"/>
      <c r="G580" s="823">
        <f>G587</f>
        <v>0</v>
      </c>
    </row>
    <row r="581" spans="1:7" ht="18" x14ac:dyDescent="0.2">
      <c r="A581" s="824"/>
      <c r="B581" s="825"/>
      <c r="C581" s="825"/>
      <c r="D581" s="825"/>
      <c r="E581" s="825"/>
      <c r="F581" s="825"/>
      <c r="G581" s="826"/>
    </row>
    <row r="582" spans="1:7" ht="18" x14ac:dyDescent="0.2">
      <c r="A582" s="827" t="s">
        <v>142</v>
      </c>
      <c r="B582" s="828"/>
      <c r="C582" s="825" t="s">
        <v>95</v>
      </c>
      <c r="D582" s="825" t="s">
        <v>143</v>
      </c>
      <c r="E582" s="825" t="s">
        <v>144</v>
      </c>
      <c r="F582" s="825" t="s">
        <v>145</v>
      </c>
      <c r="G582" s="826" t="s">
        <v>146</v>
      </c>
    </row>
    <row r="583" spans="1:7" ht="18" x14ac:dyDescent="0.2">
      <c r="A583" s="829" t="s">
        <v>118</v>
      </c>
      <c r="B583" s="829" t="s">
        <v>2266</v>
      </c>
      <c r="C583" s="830" t="s">
        <v>2267</v>
      </c>
      <c r="D583" s="831" t="s">
        <v>108</v>
      </c>
      <c r="E583" s="831">
        <v>1.05</v>
      </c>
      <c r="F583" s="752"/>
      <c r="G583" s="833">
        <f t="shared" ref="G583:G586" si="56">TRUNC(E583*F583,2)</f>
        <v>0</v>
      </c>
    </row>
    <row r="584" spans="1:7" ht="36" x14ac:dyDescent="0.2">
      <c r="A584" s="829" t="s">
        <v>902</v>
      </c>
      <c r="B584" s="829" t="s">
        <v>2268</v>
      </c>
      <c r="C584" s="830" t="s">
        <v>2269</v>
      </c>
      <c r="D584" s="831" t="s">
        <v>916</v>
      </c>
      <c r="E584" s="831">
        <v>2.2999999999999998</v>
      </c>
      <c r="F584" s="752"/>
      <c r="G584" s="833">
        <f t="shared" si="56"/>
        <v>0</v>
      </c>
    </row>
    <row r="585" spans="1:7" ht="36" x14ac:dyDescent="0.2">
      <c r="A585" s="829" t="s">
        <v>117</v>
      </c>
      <c r="B585" s="829" t="s">
        <v>2270</v>
      </c>
      <c r="C585" s="830" t="s">
        <v>2271</v>
      </c>
      <c r="D585" s="831" t="s">
        <v>96</v>
      </c>
      <c r="E585" s="831">
        <v>0.75</v>
      </c>
      <c r="F585" s="752"/>
      <c r="G585" s="833">
        <f t="shared" si="56"/>
        <v>0</v>
      </c>
    </row>
    <row r="586" spans="1:7" ht="18" x14ac:dyDescent="0.2">
      <c r="A586" s="829" t="s">
        <v>117</v>
      </c>
      <c r="B586" s="829" t="s">
        <v>927</v>
      </c>
      <c r="C586" s="830" t="s">
        <v>928</v>
      </c>
      <c r="D586" s="831" t="s">
        <v>96</v>
      </c>
      <c r="E586" s="831">
        <v>0.75</v>
      </c>
      <c r="F586" s="752"/>
      <c r="G586" s="833">
        <f t="shared" si="56"/>
        <v>0</v>
      </c>
    </row>
    <row r="587" spans="1:7" ht="18" x14ac:dyDescent="0.2">
      <c r="A587" s="835" t="s">
        <v>147</v>
      </c>
      <c r="B587" s="836"/>
      <c r="C587" s="836"/>
      <c r="D587" s="836"/>
      <c r="E587" s="836"/>
      <c r="F587" s="837"/>
      <c r="G587" s="838">
        <f>SUM(G583:G586)</f>
        <v>0</v>
      </c>
    </row>
    <row r="588" spans="1:7" x14ac:dyDescent="0.2">
      <c r="A588" s="843"/>
      <c r="B588" s="843"/>
      <c r="C588" s="843"/>
      <c r="D588" s="843"/>
      <c r="E588" s="843"/>
      <c r="F588" s="843"/>
      <c r="G588" s="843"/>
    </row>
    <row r="589" spans="1:7" ht="18" x14ac:dyDescent="0.25">
      <c r="A589" s="818" t="s">
        <v>213</v>
      </c>
      <c r="B589" s="818" t="s">
        <v>1506</v>
      </c>
      <c r="C589" s="839" t="s">
        <v>1507</v>
      </c>
      <c r="D589" s="820" t="s">
        <v>1508</v>
      </c>
      <c r="E589" s="821"/>
      <c r="F589" s="822"/>
      <c r="G589" s="823">
        <f>G601</f>
        <v>0</v>
      </c>
    </row>
    <row r="590" spans="1:7" ht="18" x14ac:dyDescent="0.2">
      <c r="A590" s="824"/>
      <c r="B590" s="825"/>
      <c r="C590" s="825"/>
      <c r="D590" s="825"/>
      <c r="E590" s="825"/>
      <c r="F590" s="825"/>
      <c r="G590" s="826"/>
    </row>
    <row r="591" spans="1:7" ht="18" x14ac:dyDescent="0.2">
      <c r="A591" s="827" t="s">
        <v>142</v>
      </c>
      <c r="B591" s="828"/>
      <c r="C591" s="825" t="s">
        <v>95</v>
      </c>
      <c r="D591" s="825" t="s">
        <v>143</v>
      </c>
      <c r="E591" s="825" t="s">
        <v>144</v>
      </c>
      <c r="F591" s="825" t="s">
        <v>145</v>
      </c>
      <c r="G591" s="826" t="s">
        <v>146</v>
      </c>
    </row>
    <row r="592" spans="1:7" ht="54" x14ac:dyDescent="0.2">
      <c r="A592" s="829" t="s">
        <v>117</v>
      </c>
      <c r="B592" s="829" t="s">
        <v>2272</v>
      </c>
      <c r="C592" s="830" t="s">
        <v>2273</v>
      </c>
      <c r="D592" s="831" t="s">
        <v>1016</v>
      </c>
      <c r="E592" s="831">
        <v>1.83E-2</v>
      </c>
      <c r="F592" s="752"/>
      <c r="G592" s="833">
        <f t="shared" ref="G592:G600" si="57">TRUNC(E592*F592,2)</f>
        <v>0</v>
      </c>
    </row>
    <row r="593" spans="1:7" ht="54" x14ac:dyDescent="0.2">
      <c r="A593" s="829" t="s">
        <v>117</v>
      </c>
      <c r="B593" s="829" t="s">
        <v>2274</v>
      </c>
      <c r="C593" s="830" t="s">
        <v>2275</v>
      </c>
      <c r="D593" s="831" t="s">
        <v>994</v>
      </c>
      <c r="E593" s="831">
        <v>1.32E-2</v>
      </c>
      <c r="F593" s="752"/>
      <c r="G593" s="833">
        <f t="shared" si="57"/>
        <v>0</v>
      </c>
    </row>
    <row r="594" spans="1:7" ht="36" x14ac:dyDescent="0.2">
      <c r="A594" s="829" t="s">
        <v>902</v>
      </c>
      <c r="B594" s="829" t="s">
        <v>2276</v>
      </c>
      <c r="C594" s="830" t="s">
        <v>2277</v>
      </c>
      <c r="D594" s="831" t="s">
        <v>916</v>
      </c>
      <c r="E594" s="831">
        <v>1.05</v>
      </c>
      <c r="F594" s="752"/>
      <c r="G594" s="833">
        <f t="shared" si="57"/>
        <v>0</v>
      </c>
    </row>
    <row r="595" spans="1:7" ht="18" x14ac:dyDescent="0.2">
      <c r="A595" s="829" t="s">
        <v>902</v>
      </c>
      <c r="B595" s="829" t="s">
        <v>2278</v>
      </c>
      <c r="C595" s="830" t="s">
        <v>2279</v>
      </c>
      <c r="D595" s="831" t="s">
        <v>913</v>
      </c>
      <c r="E595" s="831">
        <v>1.2999999999999999E-2</v>
      </c>
      <c r="F595" s="752"/>
      <c r="G595" s="833">
        <f t="shared" si="57"/>
        <v>0</v>
      </c>
    </row>
    <row r="596" spans="1:7" ht="36" x14ac:dyDescent="0.2">
      <c r="A596" s="829" t="s">
        <v>902</v>
      </c>
      <c r="B596" s="829" t="s">
        <v>1017</v>
      </c>
      <c r="C596" s="830" t="s">
        <v>1018</v>
      </c>
      <c r="D596" s="831" t="s">
        <v>913</v>
      </c>
      <c r="E596" s="831">
        <v>2.3999999999999998E-3</v>
      </c>
      <c r="F596" s="752"/>
      <c r="G596" s="833">
        <f t="shared" si="57"/>
        <v>0</v>
      </c>
    </row>
    <row r="597" spans="1:7" ht="36" x14ac:dyDescent="0.2">
      <c r="A597" s="829" t="s">
        <v>902</v>
      </c>
      <c r="B597" s="829" t="s">
        <v>974</v>
      </c>
      <c r="C597" s="830" t="s">
        <v>975</v>
      </c>
      <c r="D597" s="831" t="s">
        <v>976</v>
      </c>
      <c r="E597" s="831">
        <v>8.1000000000000003E-2</v>
      </c>
      <c r="F597" s="752"/>
      <c r="G597" s="833">
        <f t="shared" si="57"/>
        <v>0</v>
      </c>
    </row>
    <row r="598" spans="1:7" ht="18" x14ac:dyDescent="0.2">
      <c r="A598" s="829" t="s">
        <v>902</v>
      </c>
      <c r="B598" s="829" t="s">
        <v>2280</v>
      </c>
      <c r="C598" s="830" t="s">
        <v>2281</v>
      </c>
      <c r="D598" s="831" t="s">
        <v>913</v>
      </c>
      <c r="E598" s="831">
        <v>0.09</v>
      </c>
      <c r="F598" s="752"/>
      <c r="G598" s="833">
        <f t="shared" si="57"/>
        <v>0</v>
      </c>
    </row>
    <row r="599" spans="1:7" ht="18" x14ac:dyDescent="0.2">
      <c r="A599" s="829" t="s">
        <v>117</v>
      </c>
      <c r="B599" s="829" t="s">
        <v>927</v>
      </c>
      <c r="C599" s="830" t="s">
        <v>928</v>
      </c>
      <c r="D599" s="831" t="s">
        <v>96</v>
      </c>
      <c r="E599" s="831">
        <v>0.371</v>
      </c>
      <c r="F599" s="752"/>
      <c r="G599" s="833">
        <f t="shared" si="57"/>
        <v>0</v>
      </c>
    </row>
    <row r="600" spans="1:7" ht="18" x14ac:dyDescent="0.2">
      <c r="A600" s="829" t="s">
        <v>117</v>
      </c>
      <c r="B600" s="829" t="s">
        <v>2282</v>
      </c>
      <c r="C600" s="830" t="s">
        <v>2283</v>
      </c>
      <c r="D600" s="831" t="s">
        <v>96</v>
      </c>
      <c r="E600" s="831">
        <v>0.27700000000000002</v>
      </c>
      <c r="F600" s="752"/>
      <c r="G600" s="833">
        <f t="shared" si="57"/>
        <v>0</v>
      </c>
    </row>
    <row r="601" spans="1:7" ht="18" x14ac:dyDescent="0.2">
      <c r="A601" s="835" t="s">
        <v>147</v>
      </c>
      <c r="B601" s="836"/>
      <c r="C601" s="836"/>
      <c r="D601" s="836"/>
      <c r="E601" s="836"/>
      <c r="F601" s="837"/>
      <c r="G601" s="838">
        <f>SUM(G592:G600)</f>
        <v>0</v>
      </c>
    </row>
    <row r="602" spans="1:7" x14ac:dyDescent="0.2">
      <c r="A602" s="843"/>
      <c r="B602" s="843"/>
      <c r="C602" s="843"/>
      <c r="D602" s="843"/>
      <c r="E602" s="843"/>
      <c r="F602" s="843"/>
      <c r="G602" s="843"/>
    </row>
    <row r="603" spans="1:7" ht="18" x14ac:dyDescent="0.25">
      <c r="A603" s="818" t="s">
        <v>213</v>
      </c>
      <c r="B603" s="818" t="s">
        <v>1509</v>
      </c>
      <c r="C603" s="839" t="s">
        <v>1510</v>
      </c>
      <c r="D603" s="820" t="s">
        <v>1279</v>
      </c>
      <c r="E603" s="821"/>
      <c r="F603" s="822"/>
      <c r="G603" s="823">
        <f>G615</f>
        <v>0</v>
      </c>
    </row>
    <row r="604" spans="1:7" ht="18" x14ac:dyDescent="0.2">
      <c r="A604" s="824"/>
      <c r="B604" s="825"/>
      <c r="C604" s="825"/>
      <c r="D604" s="825"/>
      <c r="E604" s="825"/>
      <c r="F604" s="825"/>
      <c r="G604" s="826"/>
    </row>
    <row r="605" spans="1:7" ht="18" x14ac:dyDescent="0.2">
      <c r="A605" s="827" t="s">
        <v>142</v>
      </c>
      <c r="B605" s="828"/>
      <c r="C605" s="825" t="s">
        <v>95</v>
      </c>
      <c r="D605" s="825" t="s">
        <v>143</v>
      </c>
      <c r="E605" s="825" t="s">
        <v>144</v>
      </c>
      <c r="F605" s="825" t="s">
        <v>145</v>
      </c>
      <c r="G605" s="826" t="s">
        <v>146</v>
      </c>
    </row>
    <row r="606" spans="1:7" ht="54" x14ac:dyDescent="0.2">
      <c r="A606" s="829" t="s">
        <v>117</v>
      </c>
      <c r="B606" s="829" t="s">
        <v>2272</v>
      </c>
      <c r="C606" s="830" t="s">
        <v>2273</v>
      </c>
      <c r="D606" s="831" t="s">
        <v>1016</v>
      </c>
      <c r="E606" s="831">
        <v>1.83E-2</v>
      </c>
      <c r="F606" s="752"/>
      <c r="G606" s="833">
        <f t="shared" ref="G606:G614" si="58">TRUNC(E606*F606,2)</f>
        <v>0</v>
      </c>
    </row>
    <row r="607" spans="1:7" ht="54" x14ac:dyDescent="0.2">
      <c r="A607" s="829" t="s">
        <v>117</v>
      </c>
      <c r="B607" s="829" t="s">
        <v>2274</v>
      </c>
      <c r="C607" s="830" t="s">
        <v>2275</v>
      </c>
      <c r="D607" s="831" t="s">
        <v>994</v>
      </c>
      <c r="E607" s="831">
        <v>1.32E-2</v>
      </c>
      <c r="F607" s="752"/>
      <c r="G607" s="833">
        <f t="shared" si="58"/>
        <v>0</v>
      </c>
    </row>
    <row r="608" spans="1:7" ht="36" x14ac:dyDescent="0.2">
      <c r="A608" s="829" t="s">
        <v>902</v>
      </c>
      <c r="B608" s="829" t="s">
        <v>2276</v>
      </c>
      <c r="C608" s="830" t="s">
        <v>2277</v>
      </c>
      <c r="D608" s="831" t="s">
        <v>916</v>
      </c>
      <c r="E608" s="831">
        <v>1.05</v>
      </c>
      <c r="F608" s="752"/>
      <c r="G608" s="833">
        <f t="shared" si="58"/>
        <v>0</v>
      </c>
    </row>
    <row r="609" spans="1:7" ht="18" x14ac:dyDescent="0.2">
      <c r="A609" s="829" t="s">
        <v>902</v>
      </c>
      <c r="B609" s="829" t="s">
        <v>2278</v>
      </c>
      <c r="C609" s="830" t="s">
        <v>2279</v>
      </c>
      <c r="D609" s="831" t="s">
        <v>913</v>
      </c>
      <c r="E609" s="831">
        <v>1.2999999999999999E-2</v>
      </c>
      <c r="F609" s="752"/>
      <c r="G609" s="833">
        <f t="shared" si="58"/>
        <v>0</v>
      </c>
    </row>
    <row r="610" spans="1:7" ht="36" x14ac:dyDescent="0.2">
      <c r="A610" s="829" t="s">
        <v>902</v>
      </c>
      <c r="B610" s="829" t="s">
        <v>1017</v>
      </c>
      <c r="C610" s="830" t="s">
        <v>1018</v>
      </c>
      <c r="D610" s="831" t="s">
        <v>913</v>
      </c>
      <c r="E610" s="831">
        <v>2.3999999999999998E-3</v>
      </c>
      <c r="F610" s="752"/>
      <c r="G610" s="833">
        <f t="shared" si="58"/>
        <v>0</v>
      </c>
    </row>
    <row r="611" spans="1:7" ht="36" x14ac:dyDescent="0.2">
      <c r="A611" s="829" t="s">
        <v>902</v>
      </c>
      <c r="B611" s="829" t="s">
        <v>974</v>
      </c>
      <c r="C611" s="830" t="s">
        <v>975</v>
      </c>
      <c r="D611" s="831" t="s">
        <v>976</v>
      </c>
      <c r="E611" s="831">
        <v>8.1000000000000003E-2</v>
      </c>
      <c r="F611" s="752"/>
      <c r="G611" s="833">
        <f t="shared" si="58"/>
        <v>0</v>
      </c>
    </row>
    <row r="612" spans="1:7" ht="18" x14ac:dyDescent="0.2">
      <c r="A612" s="829" t="s">
        <v>902</v>
      </c>
      <c r="B612" s="829" t="s">
        <v>2280</v>
      </c>
      <c r="C612" s="830" t="s">
        <v>2281</v>
      </c>
      <c r="D612" s="831" t="s">
        <v>913</v>
      </c>
      <c r="E612" s="831">
        <v>0.09</v>
      </c>
      <c r="F612" s="752"/>
      <c r="G612" s="833">
        <f t="shared" si="58"/>
        <v>0</v>
      </c>
    </row>
    <row r="613" spans="1:7" ht="18" x14ac:dyDescent="0.2">
      <c r="A613" s="829" t="s">
        <v>117</v>
      </c>
      <c r="B613" s="829" t="s">
        <v>927</v>
      </c>
      <c r="C613" s="830" t="s">
        <v>928</v>
      </c>
      <c r="D613" s="831" t="s">
        <v>96</v>
      </c>
      <c r="E613" s="831">
        <v>0.371</v>
      </c>
      <c r="F613" s="752"/>
      <c r="G613" s="833">
        <f t="shared" si="58"/>
        <v>0</v>
      </c>
    </row>
    <row r="614" spans="1:7" ht="18" x14ac:dyDescent="0.2">
      <c r="A614" s="829" t="s">
        <v>117</v>
      </c>
      <c r="B614" s="829" t="s">
        <v>2282</v>
      </c>
      <c r="C614" s="830" t="s">
        <v>2283</v>
      </c>
      <c r="D614" s="831" t="s">
        <v>96</v>
      </c>
      <c r="E614" s="831">
        <v>0.27700000000000002</v>
      </c>
      <c r="F614" s="752"/>
      <c r="G614" s="833">
        <f t="shared" si="58"/>
        <v>0</v>
      </c>
    </row>
    <row r="615" spans="1:7" ht="18" x14ac:dyDescent="0.2">
      <c r="A615" s="835" t="s">
        <v>147</v>
      </c>
      <c r="B615" s="836"/>
      <c r="C615" s="836"/>
      <c r="D615" s="836"/>
      <c r="E615" s="836"/>
      <c r="F615" s="837"/>
      <c r="G615" s="838">
        <f>SUM(G606:G614)</f>
        <v>0</v>
      </c>
    </row>
    <row r="616" spans="1:7" x14ac:dyDescent="0.2">
      <c r="A616" s="843"/>
      <c r="B616" s="843"/>
      <c r="C616" s="843"/>
      <c r="D616" s="843"/>
      <c r="E616" s="843"/>
      <c r="F616" s="843"/>
      <c r="G616" s="843"/>
    </row>
    <row r="617" spans="1:7" ht="18" x14ac:dyDescent="0.25">
      <c r="A617" s="818" t="s">
        <v>213</v>
      </c>
      <c r="B617" s="818" t="s">
        <v>1511</v>
      </c>
      <c r="C617" s="839" t="s">
        <v>1512</v>
      </c>
      <c r="D617" s="820" t="s">
        <v>1508</v>
      </c>
      <c r="E617" s="821"/>
      <c r="F617" s="822"/>
      <c r="G617" s="823">
        <f>G629</f>
        <v>0</v>
      </c>
    </row>
    <row r="618" spans="1:7" ht="18" x14ac:dyDescent="0.2">
      <c r="A618" s="824"/>
      <c r="B618" s="825"/>
      <c r="C618" s="825"/>
      <c r="D618" s="825"/>
      <c r="E618" s="825"/>
      <c r="F618" s="825"/>
      <c r="G618" s="826"/>
    </row>
    <row r="619" spans="1:7" ht="18" x14ac:dyDescent="0.2">
      <c r="A619" s="827" t="s">
        <v>142</v>
      </c>
      <c r="B619" s="828"/>
      <c r="C619" s="825" t="s">
        <v>95</v>
      </c>
      <c r="D619" s="825" t="s">
        <v>143</v>
      </c>
      <c r="E619" s="825" t="s">
        <v>144</v>
      </c>
      <c r="F619" s="825" t="s">
        <v>145</v>
      </c>
      <c r="G619" s="826" t="s">
        <v>146</v>
      </c>
    </row>
    <row r="620" spans="1:7" ht="54" x14ac:dyDescent="0.2">
      <c r="A620" s="829" t="s">
        <v>117</v>
      </c>
      <c r="B620" s="829" t="s">
        <v>2272</v>
      </c>
      <c r="C620" s="830" t="s">
        <v>2273</v>
      </c>
      <c r="D620" s="831" t="s">
        <v>1016</v>
      </c>
      <c r="E620" s="831">
        <v>1.83E-2</v>
      </c>
      <c r="F620" s="752"/>
      <c r="G620" s="833">
        <f t="shared" ref="G620:G628" si="59">TRUNC(E620*F620,2)</f>
        <v>0</v>
      </c>
    </row>
    <row r="621" spans="1:7" ht="54" x14ac:dyDescent="0.2">
      <c r="A621" s="829" t="s">
        <v>117</v>
      </c>
      <c r="B621" s="829" t="s">
        <v>2274</v>
      </c>
      <c r="C621" s="830" t="s">
        <v>2275</v>
      </c>
      <c r="D621" s="831" t="s">
        <v>994</v>
      </c>
      <c r="E621" s="831">
        <v>1.32E-2</v>
      </c>
      <c r="F621" s="752"/>
      <c r="G621" s="833">
        <f t="shared" si="59"/>
        <v>0</v>
      </c>
    </row>
    <row r="622" spans="1:7" ht="36" x14ac:dyDescent="0.2">
      <c r="A622" s="829" t="s">
        <v>902</v>
      </c>
      <c r="B622" s="829" t="s">
        <v>2276</v>
      </c>
      <c r="C622" s="830" t="s">
        <v>2277</v>
      </c>
      <c r="D622" s="831" t="s">
        <v>916</v>
      </c>
      <c r="E622" s="831">
        <v>1.05</v>
      </c>
      <c r="F622" s="752"/>
      <c r="G622" s="833">
        <f t="shared" si="59"/>
        <v>0</v>
      </c>
    </row>
    <row r="623" spans="1:7" ht="18" x14ac:dyDescent="0.2">
      <c r="A623" s="829" t="s">
        <v>902</v>
      </c>
      <c r="B623" s="829" t="s">
        <v>2278</v>
      </c>
      <c r="C623" s="830" t="s">
        <v>2279</v>
      </c>
      <c r="D623" s="831" t="s">
        <v>913</v>
      </c>
      <c r="E623" s="831">
        <v>1.2999999999999999E-2</v>
      </c>
      <c r="F623" s="752"/>
      <c r="G623" s="833">
        <f t="shared" si="59"/>
        <v>0</v>
      </c>
    </row>
    <row r="624" spans="1:7" ht="36" x14ac:dyDescent="0.2">
      <c r="A624" s="829" t="s">
        <v>902</v>
      </c>
      <c r="B624" s="829" t="s">
        <v>1017</v>
      </c>
      <c r="C624" s="830" t="s">
        <v>1018</v>
      </c>
      <c r="D624" s="831" t="s">
        <v>913</v>
      </c>
      <c r="E624" s="831">
        <v>2.3999999999999998E-3</v>
      </c>
      <c r="F624" s="752"/>
      <c r="G624" s="833">
        <f t="shared" si="59"/>
        <v>0</v>
      </c>
    </row>
    <row r="625" spans="1:7" ht="36" x14ac:dyDescent="0.2">
      <c r="A625" s="829" t="s">
        <v>902</v>
      </c>
      <c r="B625" s="829" t="s">
        <v>974</v>
      </c>
      <c r="C625" s="830" t="s">
        <v>975</v>
      </c>
      <c r="D625" s="831" t="s">
        <v>976</v>
      </c>
      <c r="E625" s="831">
        <v>8.1000000000000003E-2</v>
      </c>
      <c r="F625" s="752"/>
      <c r="G625" s="833">
        <f t="shared" si="59"/>
        <v>0</v>
      </c>
    </row>
    <row r="626" spans="1:7" ht="18" x14ac:dyDescent="0.2">
      <c r="A626" s="829" t="s">
        <v>902</v>
      </c>
      <c r="B626" s="829" t="s">
        <v>2280</v>
      </c>
      <c r="C626" s="830" t="s">
        <v>2281</v>
      </c>
      <c r="D626" s="831" t="s">
        <v>913</v>
      </c>
      <c r="E626" s="831">
        <v>0.09</v>
      </c>
      <c r="F626" s="752"/>
      <c r="G626" s="833">
        <f t="shared" si="59"/>
        <v>0</v>
      </c>
    </row>
    <row r="627" spans="1:7" ht="18" x14ac:dyDescent="0.2">
      <c r="A627" s="829" t="s">
        <v>117</v>
      </c>
      <c r="B627" s="829" t="s">
        <v>927</v>
      </c>
      <c r="C627" s="830" t="s">
        <v>928</v>
      </c>
      <c r="D627" s="831" t="s">
        <v>96</v>
      </c>
      <c r="E627" s="831">
        <v>0.371</v>
      </c>
      <c r="F627" s="752"/>
      <c r="G627" s="833">
        <f t="shared" si="59"/>
        <v>0</v>
      </c>
    </row>
    <row r="628" spans="1:7" ht="18" x14ac:dyDescent="0.2">
      <c r="A628" s="829" t="s">
        <v>117</v>
      </c>
      <c r="B628" s="829" t="s">
        <v>2282</v>
      </c>
      <c r="C628" s="830" t="s">
        <v>2283</v>
      </c>
      <c r="D628" s="831" t="s">
        <v>96</v>
      </c>
      <c r="E628" s="831">
        <v>0.27700000000000002</v>
      </c>
      <c r="F628" s="752"/>
      <c r="G628" s="833">
        <f t="shared" si="59"/>
        <v>0</v>
      </c>
    </row>
    <row r="629" spans="1:7" ht="18" x14ac:dyDescent="0.2">
      <c r="A629" s="835" t="s">
        <v>147</v>
      </c>
      <c r="B629" s="836"/>
      <c r="C629" s="836"/>
      <c r="D629" s="836"/>
      <c r="E629" s="836"/>
      <c r="F629" s="837"/>
      <c r="G629" s="838">
        <f>SUM(G620:G628)</f>
        <v>0</v>
      </c>
    </row>
    <row r="630" spans="1:7" x14ac:dyDescent="0.2">
      <c r="A630" s="843"/>
      <c r="B630" s="843"/>
      <c r="C630" s="843"/>
      <c r="D630" s="843"/>
      <c r="E630" s="843"/>
      <c r="F630" s="843"/>
      <c r="G630" s="843"/>
    </row>
    <row r="631" spans="1:7" ht="18" x14ac:dyDescent="0.25">
      <c r="A631" s="818" t="s">
        <v>213</v>
      </c>
      <c r="B631" s="818" t="s">
        <v>1513</v>
      </c>
      <c r="C631" s="839" t="s">
        <v>1514</v>
      </c>
      <c r="D631" s="820" t="s">
        <v>1508</v>
      </c>
      <c r="E631" s="821"/>
      <c r="F631" s="822"/>
      <c r="G631" s="823">
        <f>G643</f>
        <v>0</v>
      </c>
    </row>
    <row r="632" spans="1:7" ht="18" x14ac:dyDescent="0.2">
      <c r="A632" s="824"/>
      <c r="B632" s="825"/>
      <c r="C632" s="825"/>
      <c r="D632" s="825"/>
      <c r="E632" s="825"/>
      <c r="F632" s="825"/>
      <c r="G632" s="826"/>
    </row>
    <row r="633" spans="1:7" ht="18" x14ac:dyDescent="0.2">
      <c r="A633" s="827" t="s">
        <v>142</v>
      </c>
      <c r="B633" s="828"/>
      <c r="C633" s="825" t="s">
        <v>95</v>
      </c>
      <c r="D633" s="825" t="s">
        <v>143</v>
      </c>
      <c r="E633" s="825" t="s">
        <v>144</v>
      </c>
      <c r="F633" s="825" t="s">
        <v>145</v>
      </c>
      <c r="G633" s="826" t="s">
        <v>146</v>
      </c>
    </row>
    <row r="634" spans="1:7" ht="54" x14ac:dyDescent="0.2">
      <c r="A634" s="829" t="s">
        <v>117</v>
      </c>
      <c r="B634" s="829" t="s">
        <v>2272</v>
      </c>
      <c r="C634" s="830" t="s">
        <v>2273</v>
      </c>
      <c r="D634" s="831" t="s">
        <v>1016</v>
      </c>
      <c r="E634" s="831">
        <v>1.83E-2</v>
      </c>
      <c r="F634" s="752"/>
      <c r="G634" s="833">
        <f t="shared" ref="G634:G642" si="60">TRUNC(E634*F634,2)</f>
        <v>0</v>
      </c>
    </row>
    <row r="635" spans="1:7" ht="54" x14ac:dyDescent="0.2">
      <c r="A635" s="829" t="s">
        <v>117</v>
      </c>
      <c r="B635" s="829" t="s">
        <v>2274</v>
      </c>
      <c r="C635" s="830" t="s">
        <v>2275</v>
      </c>
      <c r="D635" s="831" t="s">
        <v>994</v>
      </c>
      <c r="E635" s="831">
        <v>1.32E-2</v>
      </c>
      <c r="F635" s="752"/>
      <c r="G635" s="833">
        <f t="shared" si="60"/>
        <v>0</v>
      </c>
    </row>
    <row r="636" spans="1:7" ht="36" x14ac:dyDescent="0.2">
      <c r="A636" s="829" t="s">
        <v>902</v>
      </c>
      <c r="B636" s="829" t="s">
        <v>2276</v>
      </c>
      <c r="C636" s="830" t="s">
        <v>2277</v>
      </c>
      <c r="D636" s="831" t="s">
        <v>916</v>
      </c>
      <c r="E636" s="831">
        <v>1.05</v>
      </c>
      <c r="F636" s="752"/>
      <c r="G636" s="833">
        <f t="shared" si="60"/>
        <v>0</v>
      </c>
    </row>
    <row r="637" spans="1:7" ht="18" x14ac:dyDescent="0.2">
      <c r="A637" s="829" t="s">
        <v>902</v>
      </c>
      <c r="B637" s="829" t="s">
        <v>2278</v>
      </c>
      <c r="C637" s="830" t="s">
        <v>2279</v>
      </c>
      <c r="D637" s="831" t="s">
        <v>913</v>
      </c>
      <c r="E637" s="831">
        <v>1.2999999999999999E-2</v>
      </c>
      <c r="F637" s="752"/>
      <c r="G637" s="833">
        <f t="shared" si="60"/>
        <v>0</v>
      </c>
    </row>
    <row r="638" spans="1:7" ht="36" x14ac:dyDescent="0.2">
      <c r="A638" s="829" t="s">
        <v>902</v>
      </c>
      <c r="B638" s="829" t="s">
        <v>1017</v>
      </c>
      <c r="C638" s="830" t="s">
        <v>1018</v>
      </c>
      <c r="D638" s="831" t="s">
        <v>913</v>
      </c>
      <c r="E638" s="831">
        <v>2.3999999999999998E-3</v>
      </c>
      <c r="F638" s="752"/>
      <c r="G638" s="833">
        <f t="shared" si="60"/>
        <v>0</v>
      </c>
    </row>
    <row r="639" spans="1:7" ht="36" x14ac:dyDescent="0.2">
      <c r="A639" s="829" t="s">
        <v>902</v>
      </c>
      <c r="B639" s="829" t="s">
        <v>974</v>
      </c>
      <c r="C639" s="830" t="s">
        <v>975</v>
      </c>
      <c r="D639" s="831" t="s">
        <v>976</v>
      </c>
      <c r="E639" s="831">
        <v>8.1000000000000003E-2</v>
      </c>
      <c r="F639" s="752"/>
      <c r="G639" s="833">
        <f t="shared" si="60"/>
        <v>0</v>
      </c>
    </row>
    <row r="640" spans="1:7" ht="18" x14ac:dyDescent="0.2">
      <c r="A640" s="829" t="s">
        <v>902</v>
      </c>
      <c r="B640" s="829" t="s">
        <v>2280</v>
      </c>
      <c r="C640" s="830" t="s">
        <v>2281</v>
      </c>
      <c r="D640" s="831" t="s">
        <v>913</v>
      </c>
      <c r="E640" s="831">
        <v>0.09</v>
      </c>
      <c r="F640" s="752"/>
      <c r="G640" s="833">
        <f t="shared" si="60"/>
        <v>0</v>
      </c>
    </row>
    <row r="641" spans="1:7" ht="18" x14ac:dyDescent="0.2">
      <c r="A641" s="829" t="s">
        <v>117</v>
      </c>
      <c r="B641" s="829" t="s">
        <v>927</v>
      </c>
      <c r="C641" s="830" t="s">
        <v>928</v>
      </c>
      <c r="D641" s="831" t="s">
        <v>96</v>
      </c>
      <c r="E641" s="831">
        <v>0.371</v>
      </c>
      <c r="F641" s="752"/>
      <c r="G641" s="833">
        <f t="shared" si="60"/>
        <v>0</v>
      </c>
    </row>
    <row r="642" spans="1:7" ht="18" x14ac:dyDescent="0.2">
      <c r="A642" s="829" t="s">
        <v>117</v>
      </c>
      <c r="B642" s="829" t="s">
        <v>2282</v>
      </c>
      <c r="C642" s="830" t="s">
        <v>2283</v>
      </c>
      <c r="D642" s="831" t="s">
        <v>96</v>
      </c>
      <c r="E642" s="831">
        <v>0.27700000000000002</v>
      </c>
      <c r="F642" s="752"/>
      <c r="G642" s="833">
        <f t="shared" si="60"/>
        <v>0</v>
      </c>
    </row>
    <row r="643" spans="1:7" ht="18" x14ac:dyDescent="0.2">
      <c r="A643" s="835" t="s">
        <v>147</v>
      </c>
      <c r="B643" s="836"/>
      <c r="C643" s="836"/>
      <c r="D643" s="836"/>
      <c r="E643" s="836"/>
      <c r="F643" s="837"/>
      <c r="G643" s="838">
        <f>SUM(G634:G642)</f>
        <v>0</v>
      </c>
    </row>
    <row r="644" spans="1:7" x14ac:dyDescent="0.2">
      <c r="A644" s="843"/>
      <c r="B644" s="843"/>
      <c r="C644" s="843"/>
      <c r="D644" s="843"/>
      <c r="E644" s="843"/>
      <c r="F644" s="843"/>
      <c r="G644" s="843"/>
    </row>
    <row r="645" spans="1:7" ht="18" x14ac:dyDescent="0.25">
      <c r="A645" s="818" t="s">
        <v>213</v>
      </c>
      <c r="B645" s="818" t="s">
        <v>1515</v>
      </c>
      <c r="C645" s="839" t="s">
        <v>1516</v>
      </c>
      <c r="D645" s="820" t="s">
        <v>1508</v>
      </c>
      <c r="E645" s="821"/>
      <c r="F645" s="822"/>
      <c r="G645" s="823">
        <f>G657</f>
        <v>0</v>
      </c>
    </row>
    <row r="646" spans="1:7" ht="18" x14ac:dyDescent="0.2">
      <c r="A646" s="824"/>
      <c r="B646" s="825"/>
      <c r="C646" s="825"/>
      <c r="D646" s="825"/>
      <c r="E646" s="825"/>
      <c r="F646" s="825"/>
      <c r="G646" s="826"/>
    </row>
    <row r="647" spans="1:7" ht="18" x14ac:dyDescent="0.2">
      <c r="A647" s="827" t="s">
        <v>142</v>
      </c>
      <c r="B647" s="828"/>
      <c r="C647" s="825" t="s">
        <v>95</v>
      </c>
      <c r="D647" s="825" t="s">
        <v>143</v>
      </c>
      <c r="E647" s="825" t="s">
        <v>144</v>
      </c>
      <c r="F647" s="825" t="s">
        <v>145</v>
      </c>
      <c r="G647" s="826" t="s">
        <v>146</v>
      </c>
    </row>
    <row r="648" spans="1:7" ht="54" x14ac:dyDescent="0.2">
      <c r="A648" s="829" t="s">
        <v>117</v>
      </c>
      <c r="B648" s="829" t="s">
        <v>2272</v>
      </c>
      <c r="C648" s="830" t="s">
        <v>2273</v>
      </c>
      <c r="D648" s="831" t="s">
        <v>1016</v>
      </c>
      <c r="E648" s="831">
        <v>1.83E-2</v>
      </c>
      <c r="F648" s="752"/>
      <c r="G648" s="833">
        <f t="shared" ref="G648:G656" si="61">TRUNC(E648*F648,2)</f>
        <v>0</v>
      </c>
    </row>
    <row r="649" spans="1:7" ht="54" x14ac:dyDescent="0.2">
      <c r="A649" s="829" t="s">
        <v>117</v>
      </c>
      <c r="B649" s="829" t="s">
        <v>2274</v>
      </c>
      <c r="C649" s="830" t="s">
        <v>2275</v>
      </c>
      <c r="D649" s="831" t="s">
        <v>994</v>
      </c>
      <c r="E649" s="831">
        <v>1.32E-2</v>
      </c>
      <c r="F649" s="752"/>
      <c r="G649" s="833">
        <f t="shared" si="61"/>
        <v>0</v>
      </c>
    </row>
    <row r="650" spans="1:7" ht="36" x14ac:dyDescent="0.2">
      <c r="A650" s="829" t="s">
        <v>902</v>
      </c>
      <c r="B650" s="829" t="s">
        <v>2276</v>
      </c>
      <c r="C650" s="830" t="s">
        <v>2277</v>
      </c>
      <c r="D650" s="831" t="s">
        <v>916</v>
      </c>
      <c r="E650" s="831">
        <v>1.05</v>
      </c>
      <c r="F650" s="752"/>
      <c r="G650" s="833">
        <f t="shared" si="61"/>
        <v>0</v>
      </c>
    </row>
    <row r="651" spans="1:7" ht="18" x14ac:dyDescent="0.2">
      <c r="A651" s="829" t="s">
        <v>902</v>
      </c>
      <c r="B651" s="829" t="s">
        <v>2278</v>
      </c>
      <c r="C651" s="830" t="s">
        <v>2279</v>
      </c>
      <c r="D651" s="831" t="s">
        <v>913</v>
      </c>
      <c r="E651" s="831">
        <v>1.2999999999999999E-2</v>
      </c>
      <c r="F651" s="752"/>
      <c r="G651" s="833">
        <f t="shared" si="61"/>
        <v>0</v>
      </c>
    </row>
    <row r="652" spans="1:7" ht="36" x14ac:dyDescent="0.2">
      <c r="A652" s="829" t="s">
        <v>902</v>
      </c>
      <c r="B652" s="829" t="s">
        <v>1017</v>
      </c>
      <c r="C652" s="830" t="s">
        <v>1018</v>
      </c>
      <c r="D652" s="831" t="s">
        <v>913</v>
      </c>
      <c r="E652" s="831">
        <v>2.3999999999999998E-3</v>
      </c>
      <c r="F652" s="752"/>
      <c r="G652" s="833">
        <f t="shared" si="61"/>
        <v>0</v>
      </c>
    </row>
    <row r="653" spans="1:7" ht="36" x14ac:dyDescent="0.2">
      <c r="A653" s="829" t="s">
        <v>902</v>
      </c>
      <c r="B653" s="829" t="s">
        <v>974</v>
      </c>
      <c r="C653" s="830" t="s">
        <v>975</v>
      </c>
      <c r="D653" s="831" t="s">
        <v>976</v>
      </c>
      <c r="E653" s="831">
        <v>8.1000000000000003E-2</v>
      </c>
      <c r="F653" s="752"/>
      <c r="G653" s="833">
        <f t="shared" si="61"/>
        <v>0</v>
      </c>
    </row>
    <row r="654" spans="1:7" ht="18" x14ac:dyDescent="0.2">
      <c r="A654" s="829" t="s">
        <v>902</v>
      </c>
      <c r="B654" s="829" t="s">
        <v>2280</v>
      </c>
      <c r="C654" s="830" t="s">
        <v>2281</v>
      </c>
      <c r="D654" s="831" t="s">
        <v>913</v>
      </c>
      <c r="E654" s="831">
        <v>0.09</v>
      </c>
      <c r="F654" s="752"/>
      <c r="G654" s="833">
        <f t="shared" si="61"/>
        <v>0</v>
      </c>
    </row>
    <row r="655" spans="1:7" ht="18" x14ac:dyDescent="0.2">
      <c r="A655" s="829" t="s">
        <v>117</v>
      </c>
      <c r="B655" s="829" t="s">
        <v>927</v>
      </c>
      <c r="C655" s="830" t="s">
        <v>928</v>
      </c>
      <c r="D655" s="831" t="s">
        <v>96</v>
      </c>
      <c r="E655" s="831">
        <v>0.371</v>
      </c>
      <c r="F655" s="752"/>
      <c r="G655" s="833">
        <f t="shared" si="61"/>
        <v>0</v>
      </c>
    </row>
    <row r="656" spans="1:7" ht="18" x14ac:dyDescent="0.2">
      <c r="A656" s="829" t="s">
        <v>117</v>
      </c>
      <c r="B656" s="829" t="s">
        <v>2282</v>
      </c>
      <c r="C656" s="830" t="s">
        <v>2283</v>
      </c>
      <c r="D656" s="831" t="s">
        <v>96</v>
      </c>
      <c r="E656" s="831">
        <v>0.27700000000000002</v>
      </c>
      <c r="F656" s="752"/>
      <c r="G656" s="833">
        <f t="shared" si="61"/>
        <v>0</v>
      </c>
    </row>
    <row r="657" spans="1:7" ht="18" x14ac:dyDescent="0.2">
      <c r="A657" s="835" t="s">
        <v>147</v>
      </c>
      <c r="B657" s="836"/>
      <c r="C657" s="836"/>
      <c r="D657" s="836"/>
      <c r="E657" s="836"/>
      <c r="F657" s="837"/>
      <c r="G657" s="838">
        <f>SUM(G648:G656)</f>
        <v>0</v>
      </c>
    </row>
    <row r="658" spans="1:7" x14ac:dyDescent="0.2">
      <c r="A658" s="843"/>
      <c r="B658" s="843"/>
      <c r="C658" s="843"/>
      <c r="D658" s="843"/>
      <c r="E658" s="843"/>
      <c r="F658" s="843"/>
      <c r="G658" s="843"/>
    </row>
    <row r="659" spans="1:7" ht="18" x14ac:dyDescent="0.25">
      <c r="A659" s="818" t="s">
        <v>213</v>
      </c>
      <c r="B659" s="818" t="s">
        <v>1517</v>
      </c>
      <c r="C659" s="839" t="s">
        <v>1518</v>
      </c>
      <c r="D659" s="820" t="s">
        <v>1508</v>
      </c>
      <c r="E659" s="821"/>
      <c r="F659" s="822"/>
      <c r="G659" s="823">
        <f>G671</f>
        <v>0</v>
      </c>
    </row>
    <row r="660" spans="1:7" ht="18" x14ac:dyDescent="0.2">
      <c r="A660" s="824"/>
      <c r="B660" s="825"/>
      <c r="C660" s="825"/>
      <c r="D660" s="825"/>
      <c r="E660" s="825"/>
      <c r="F660" s="825"/>
      <c r="G660" s="826"/>
    </row>
    <row r="661" spans="1:7" ht="18" x14ac:dyDescent="0.2">
      <c r="A661" s="827" t="s">
        <v>142</v>
      </c>
      <c r="B661" s="828"/>
      <c r="C661" s="825" t="s">
        <v>95</v>
      </c>
      <c r="D661" s="825" t="s">
        <v>143</v>
      </c>
      <c r="E661" s="825" t="s">
        <v>144</v>
      </c>
      <c r="F661" s="825" t="s">
        <v>145</v>
      </c>
      <c r="G661" s="826" t="s">
        <v>146</v>
      </c>
    </row>
    <row r="662" spans="1:7" ht="54" x14ac:dyDescent="0.2">
      <c r="A662" s="829" t="s">
        <v>117</v>
      </c>
      <c r="B662" s="829" t="s">
        <v>2272</v>
      </c>
      <c r="C662" s="830" t="s">
        <v>2273</v>
      </c>
      <c r="D662" s="831" t="s">
        <v>1016</v>
      </c>
      <c r="E662" s="831">
        <v>1.83E-2</v>
      </c>
      <c r="F662" s="752"/>
      <c r="G662" s="833">
        <f t="shared" ref="G662:G670" si="62">TRUNC(E662*F662,2)</f>
        <v>0</v>
      </c>
    </row>
    <row r="663" spans="1:7" ht="54" x14ac:dyDescent="0.2">
      <c r="A663" s="829" t="s">
        <v>117</v>
      </c>
      <c r="B663" s="829" t="s">
        <v>2274</v>
      </c>
      <c r="C663" s="830" t="s">
        <v>2275</v>
      </c>
      <c r="D663" s="831" t="s">
        <v>994</v>
      </c>
      <c r="E663" s="831">
        <v>1.32E-2</v>
      </c>
      <c r="F663" s="752"/>
      <c r="G663" s="833">
        <f t="shared" si="62"/>
        <v>0</v>
      </c>
    </row>
    <row r="664" spans="1:7" ht="36" x14ac:dyDescent="0.2">
      <c r="A664" s="829" t="s">
        <v>902</v>
      </c>
      <c r="B664" s="829" t="s">
        <v>2276</v>
      </c>
      <c r="C664" s="830" t="s">
        <v>2277</v>
      </c>
      <c r="D664" s="831" t="s">
        <v>916</v>
      </c>
      <c r="E664" s="831">
        <v>1.05</v>
      </c>
      <c r="F664" s="752"/>
      <c r="G664" s="833">
        <f t="shared" si="62"/>
        <v>0</v>
      </c>
    </row>
    <row r="665" spans="1:7" ht="18" x14ac:dyDescent="0.2">
      <c r="A665" s="829" t="s">
        <v>902</v>
      </c>
      <c r="B665" s="829" t="s">
        <v>2278</v>
      </c>
      <c r="C665" s="830" t="s">
        <v>2279</v>
      </c>
      <c r="D665" s="831" t="s">
        <v>913</v>
      </c>
      <c r="E665" s="831">
        <v>1.2999999999999999E-2</v>
      </c>
      <c r="F665" s="752"/>
      <c r="G665" s="833">
        <f t="shared" si="62"/>
        <v>0</v>
      </c>
    </row>
    <row r="666" spans="1:7" ht="36" x14ac:dyDescent="0.2">
      <c r="A666" s="829" t="s">
        <v>902</v>
      </c>
      <c r="B666" s="829" t="s">
        <v>1017</v>
      </c>
      <c r="C666" s="830" t="s">
        <v>1018</v>
      </c>
      <c r="D666" s="831" t="s">
        <v>913</v>
      </c>
      <c r="E666" s="831">
        <v>2.3999999999999998E-3</v>
      </c>
      <c r="F666" s="752"/>
      <c r="G666" s="833">
        <f t="shared" si="62"/>
        <v>0</v>
      </c>
    </row>
    <row r="667" spans="1:7" ht="36" x14ac:dyDescent="0.2">
      <c r="A667" s="829" t="s">
        <v>902</v>
      </c>
      <c r="B667" s="829" t="s">
        <v>974</v>
      </c>
      <c r="C667" s="830" t="s">
        <v>975</v>
      </c>
      <c r="D667" s="831" t="s">
        <v>976</v>
      </c>
      <c r="E667" s="831">
        <v>8.1000000000000003E-2</v>
      </c>
      <c r="F667" s="752"/>
      <c r="G667" s="833">
        <f t="shared" si="62"/>
        <v>0</v>
      </c>
    </row>
    <row r="668" spans="1:7" ht="18" x14ac:dyDescent="0.2">
      <c r="A668" s="829" t="s">
        <v>902</v>
      </c>
      <c r="B668" s="829" t="s">
        <v>2280</v>
      </c>
      <c r="C668" s="830" t="s">
        <v>2281</v>
      </c>
      <c r="D668" s="831" t="s">
        <v>913</v>
      </c>
      <c r="E668" s="831">
        <v>0.09</v>
      </c>
      <c r="F668" s="752"/>
      <c r="G668" s="833">
        <f t="shared" si="62"/>
        <v>0</v>
      </c>
    </row>
    <row r="669" spans="1:7" ht="18" x14ac:dyDescent="0.2">
      <c r="A669" s="829" t="s">
        <v>117</v>
      </c>
      <c r="B669" s="829" t="s">
        <v>927</v>
      </c>
      <c r="C669" s="830" t="s">
        <v>928</v>
      </c>
      <c r="D669" s="831" t="s">
        <v>96</v>
      </c>
      <c r="E669" s="831">
        <v>0.371</v>
      </c>
      <c r="F669" s="752"/>
      <c r="G669" s="833">
        <f t="shared" si="62"/>
        <v>0</v>
      </c>
    </row>
    <row r="670" spans="1:7" ht="18" x14ac:dyDescent="0.2">
      <c r="A670" s="829" t="s">
        <v>117</v>
      </c>
      <c r="B670" s="829" t="s">
        <v>2282</v>
      </c>
      <c r="C670" s="830" t="s">
        <v>2283</v>
      </c>
      <c r="D670" s="831" t="s">
        <v>96</v>
      </c>
      <c r="E670" s="831">
        <v>0.27700000000000002</v>
      </c>
      <c r="F670" s="752"/>
      <c r="G670" s="833">
        <f t="shared" si="62"/>
        <v>0</v>
      </c>
    </row>
    <row r="671" spans="1:7" ht="18" x14ac:dyDescent="0.2">
      <c r="A671" s="835" t="s">
        <v>147</v>
      </c>
      <c r="B671" s="836"/>
      <c r="C671" s="836"/>
      <c r="D671" s="836"/>
      <c r="E671" s="836"/>
      <c r="F671" s="837"/>
      <c r="G671" s="838">
        <f>SUM(G662:G670)</f>
        <v>0</v>
      </c>
    </row>
    <row r="672" spans="1:7" x14ac:dyDescent="0.2">
      <c r="A672" s="843"/>
      <c r="B672" s="843"/>
      <c r="C672" s="843"/>
      <c r="D672" s="843"/>
      <c r="E672" s="843"/>
      <c r="F672" s="843"/>
      <c r="G672" s="843"/>
    </row>
    <row r="673" spans="1:7" ht="36" x14ac:dyDescent="0.25">
      <c r="A673" s="818" t="s">
        <v>213</v>
      </c>
      <c r="B673" s="818" t="s">
        <v>1519</v>
      </c>
      <c r="C673" s="839" t="s">
        <v>2211</v>
      </c>
      <c r="D673" s="820" t="s">
        <v>1508</v>
      </c>
      <c r="E673" s="821"/>
      <c r="F673" s="822"/>
      <c r="G673" s="823">
        <f>G682</f>
        <v>0</v>
      </c>
    </row>
    <row r="674" spans="1:7" ht="18" x14ac:dyDescent="0.2">
      <c r="A674" s="824"/>
      <c r="B674" s="825"/>
      <c r="C674" s="825"/>
      <c r="D674" s="825"/>
      <c r="E674" s="825"/>
      <c r="F674" s="825"/>
      <c r="G674" s="826"/>
    </row>
    <row r="675" spans="1:7" ht="18" x14ac:dyDescent="0.2">
      <c r="A675" s="827" t="s">
        <v>142</v>
      </c>
      <c r="B675" s="828"/>
      <c r="C675" s="825" t="s">
        <v>95</v>
      </c>
      <c r="D675" s="825" t="s">
        <v>143</v>
      </c>
      <c r="E675" s="825" t="s">
        <v>144</v>
      </c>
      <c r="F675" s="825" t="s">
        <v>145</v>
      </c>
      <c r="G675" s="826" t="s">
        <v>146</v>
      </c>
    </row>
    <row r="676" spans="1:7" ht="54" x14ac:dyDescent="0.2">
      <c r="A676" s="829" t="s">
        <v>117</v>
      </c>
      <c r="B676" s="829" t="s">
        <v>2272</v>
      </c>
      <c r="C676" s="830" t="s">
        <v>2273</v>
      </c>
      <c r="D676" s="831" t="s">
        <v>1016</v>
      </c>
      <c r="E676" s="831">
        <v>2.7000000000000001E-3</v>
      </c>
      <c r="F676" s="752"/>
      <c r="G676" s="833">
        <f t="shared" ref="G676:G681" si="63">TRUNC(E676*F676,2)</f>
        <v>0</v>
      </c>
    </row>
    <row r="677" spans="1:7" ht="54" x14ac:dyDescent="0.2">
      <c r="A677" s="829" t="s">
        <v>117</v>
      </c>
      <c r="B677" s="829" t="s">
        <v>2274</v>
      </c>
      <c r="C677" s="830" t="s">
        <v>2275</v>
      </c>
      <c r="D677" s="831" t="s">
        <v>994</v>
      </c>
      <c r="E677" s="831">
        <v>2E-3</v>
      </c>
      <c r="F677" s="752"/>
      <c r="G677" s="833">
        <f t="shared" si="63"/>
        <v>0</v>
      </c>
    </row>
    <row r="678" spans="1:7" ht="54" x14ac:dyDescent="0.2">
      <c r="A678" s="829" t="s">
        <v>118</v>
      </c>
      <c r="B678" s="829" t="s">
        <v>2284</v>
      </c>
      <c r="C678" s="830" t="s">
        <v>2285</v>
      </c>
      <c r="D678" s="831" t="s">
        <v>128</v>
      </c>
      <c r="E678" s="831">
        <v>2</v>
      </c>
      <c r="F678" s="752"/>
      <c r="G678" s="833">
        <f t="shared" si="63"/>
        <v>0</v>
      </c>
    </row>
    <row r="679" spans="1:7" ht="54" x14ac:dyDescent="0.2">
      <c r="A679" s="829" t="s">
        <v>902</v>
      </c>
      <c r="B679" s="829" t="s">
        <v>2286</v>
      </c>
      <c r="C679" s="830" t="s">
        <v>2287</v>
      </c>
      <c r="D679" s="831" t="s">
        <v>2288</v>
      </c>
      <c r="E679" s="831">
        <v>6</v>
      </c>
      <c r="F679" s="752"/>
      <c r="G679" s="833">
        <f t="shared" si="63"/>
        <v>0</v>
      </c>
    </row>
    <row r="680" spans="1:7" ht="18" x14ac:dyDescent="0.2">
      <c r="A680" s="829" t="s">
        <v>117</v>
      </c>
      <c r="B680" s="829" t="s">
        <v>927</v>
      </c>
      <c r="C680" s="830" t="s">
        <v>928</v>
      </c>
      <c r="D680" s="831" t="s">
        <v>96</v>
      </c>
      <c r="E680" s="831">
        <v>0.1</v>
      </c>
      <c r="F680" s="752"/>
      <c r="G680" s="833">
        <f t="shared" si="63"/>
        <v>0</v>
      </c>
    </row>
    <row r="681" spans="1:7" ht="18" x14ac:dyDescent="0.2">
      <c r="A681" s="829" t="s">
        <v>117</v>
      </c>
      <c r="B681" s="829" t="s">
        <v>2282</v>
      </c>
      <c r="C681" s="830" t="s">
        <v>2283</v>
      </c>
      <c r="D681" s="831" t="s">
        <v>96</v>
      </c>
      <c r="E681" s="831">
        <v>0.1</v>
      </c>
      <c r="F681" s="752"/>
      <c r="G681" s="833">
        <f t="shared" si="63"/>
        <v>0</v>
      </c>
    </row>
    <row r="682" spans="1:7" ht="18" x14ac:dyDescent="0.2">
      <c r="A682" s="835" t="s">
        <v>147</v>
      </c>
      <c r="B682" s="836"/>
      <c r="C682" s="836"/>
      <c r="D682" s="836"/>
      <c r="E682" s="836"/>
      <c r="F682" s="837"/>
      <c r="G682" s="838">
        <f>SUM(G676:G681)</f>
        <v>0</v>
      </c>
    </row>
    <row r="683" spans="1:7" x14ac:dyDescent="0.2">
      <c r="A683" s="843"/>
      <c r="B683" s="843"/>
      <c r="C683" s="843"/>
      <c r="D683" s="843"/>
      <c r="E683" s="843"/>
      <c r="F683" s="843"/>
      <c r="G683" s="843"/>
    </row>
    <row r="684" spans="1:7" ht="18" x14ac:dyDescent="0.25">
      <c r="A684" s="818" t="s">
        <v>213</v>
      </c>
      <c r="B684" s="818" t="s">
        <v>313</v>
      </c>
      <c r="C684" s="839" t="s">
        <v>1520</v>
      </c>
      <c r="D684" s="820" t="s">
        <v>1508</v>
      </c>
      <c r="E684" s="821"/>
      <c r="F684" s="822"/>
      <c r="G684" s="823">
        <f>G696</f>
        <v>0</v>
      </c>
    </row>
    <row r="685" spans="1:7" ht="18" x14ac:dyDescent="0.2">
      <c r="A685" s="824"/>
      <c r="B685" s="825"/>
      <c r="C685" s="825"/>
      <c r="D685" s="825"/>
      <c r="E685" s="825"/>
      <c r="F685" s="825"/>
      <c r="G685" s="826"/>
    </row>
    <row r="686" spans="1:7" ht="18" x14ac:dyDescent="0.2">
      <c r="A686" s="827" t="s">
        <v>142</v>
      </c>
      <c r="B686" s="828"/>
      <c r="C686" s="825" t="s">
        <v>95</v>
      </c>
      <c r="D686" s="825" t="s">
        <v>143</v>
      </c>
      <c r="E686" s="825" t="s">
        <v>144</v>
      </c>
      <c r="F686" s="825" t="s">
        <v>145</v>
      </c>
      <c r="G686" s="826" t="s">
        <v>146</v>
      </c>
    </row>
    <row r="687" spans="1:7" ht="54" x14ac:dyDescent="0.2">
      <c r="A687" s="829" t="s">
        <v>117</v>
      </c>
      <c r="B687" s="829" t="s">
        <v>2272</v>
      </c>
      <c r="C687" s="830" t="s">
        <v>2273</v>
      </c>
      <c r="D687" s="831" t="s">
        <v>1016</v>
      </c>
      <c r="E687" s="831">
        <v>1.83E-2</v>
      </c>
      <c r="F687" s="752"/>
      <c r="G687" s="833">
        <f t="shared" ref="G687:G695" si="64">TRUNC(E687*F687,2)</f>
        <v>0</v>
      </c>
    </row>
    <row r="688" spans="1:7" ht="54" x14ac:dyDescent="0.2">
      <c r="A688" s="829" t="s">
        <v>117</v>
      </c>
      <c r="B688" s="829" t="s">
        <v>2274</v>
      </c>
      <c r="C688" s="830" t="s">
        <v>2275</v>
      </c>
      <c r="D688" s="831" t="s">
        <v>994</v>
      </c>
      <c r="E688" s="831">
        <v>1.32E-2</v>
      </c>
      <c r="F688" s="752"/>
      <c r="G688" s="833">
        <f t="shared" si="64"/>
        <v>0</v>
      </c>
    </row>
    <row r="689" spans="1:7" ht="18" x14ac:dyDescent="0.2">
      <c r="A689" s="829" t="s">
        <v>902</v>
      </c>
      <c r="B689" s="829" t="s">
        <v>2278</v>
      </c>
      <c r="C689" s="830" t="s">
        <v>2279</v>
      </c>
      <c r="D689" s="831" t="s">
        <v>913</v>
      </c>
      <c r="E689" s="831">
        <v>6.0000000000000001E-3</v>
      </c>
      <c r="F689" s="752"/>
      <c r="G689" s="833">
        <f t="shared" si="64"/>
        <v>0</v>
      </c>
    </row>
    <row r="690" spans="1:7" ht="36" x14ac:dyDescent="0.2">
      <c r="A690" s="829" t="s">
        <v>902</v>
      </c>
      <c r="B690" s="829" t="s">
        <v>1017</v>
      </c>
      <c r="C690" s="830" t="s">
        <v>1018</v>
      </c>
      <c r="D690" s="831" t="s">
        <v>913</v>
      </c>
      <c r="E690" s="831">
        <v>1.1999999999999999E-3</v>
      </c>
      <c r="F690" s="752"/>
      <c r="G690" s="833">
        <f t="shared" si="64"/>
        <v>0</v>
      </c>
    </row>
    <row r="691" spans="1:7" ht="36" x14ac:dyDescent="0.2">
      <c r="A691" s="829" t="s">
        <v>902</v>
      </c>
      <c r="B691" s="829" t="s">
        <v>2289</v>
      </c>
      <c r="C691" s="830" t="s">
        <v>2290</v>
      </c>
      <c r="D691" s="831" t="s">
        <v>916</v>
      </c>
      <c r="E691" s="831">
        <v>1.05</v>
      </c>
      <c r="F691" s="752"/>
      <c r="G691" s="833">
        <f t="shared" si="64"/>
        <v>0</v>
      </c>
    </row>
    <row r="692" spans="1:7" ht="36" x14ac:dyDescent="0.2">
      <c r="A692" s="829" t="s">
        <v>902</v>
      </c>
      <c r="B692" s="829" t="s">
        <v>974</v>
      </c>
      <c r="C692" s="830" t="s">
        <v>975</v>
      </c>
      <c r="D692" s="831" t="s">
        <v>976</v>
      </c>
      <c r="E692" s="831">
        <v>0.19800000000000001</v>
      </c>
      <c r="F692" s="752"/>
      <c r="G692" s="833">
        <f t="shared" si="64"/>
        <v>0</v>
      </c>
    </row>
    <row r="693" spans="1:7" ht="18" x14ac:dyDescent="0.2">
      <c r="A693" s="829" t="s">
        <v>902</v>
      </c>
      <c r="B693" s="829" t="s">
        <v>2280</v>
      </c>
      <c r="C693" s="830" t="s">
        <v>2281</v>
      </c>
      <c r="D693" s="831" t="s">
        <v>913</v>
      </c>
      <c r="E693" s="831">
        <v>4.4999999999999998E-2</v>
      </c>
      <c r="F693" s="752"/>
      <c r="G693" s="833">
        <f t="shared" si="64"/>
        <v>0</v>
      </c>
    </row>
    <row r="694" spans="1:7" ht="18" x14ac:dyDescent="0.2">
      <c r="A694" s="829" t="s">
        <v>117</v>
      </c>
      <c r="B694" s="829" t="s">
        <v>927</v>
      </c>
      <c r="C694" s="830" t="s">
        <v>928</v>
      </c>
      <c r="D694" s="831" t="s">
        <v>96</v>
      </c>
      <c r="E694" s="831">
        <v>0.20699999999999999</v>
      </c>
      <c r="F694" s="752"/>
      <c r="G694" s="833">
        <f t="shared" si="64"/>
        <v>0</v>
      </c>
    </row>
    <row r="695" spans="1:7" ht="18" x14ac:dyDescent="0.2">
      <c r="A695" s="829" t="s">
        <v>117</v>
      </c>
      <c r="B695" s="829" t="s">
        <v>2282</v>
      </c>
      <c r="C695" s="830" t="s">
        <v>2283</v>
      </c>
      <c r="D695" s="831" t="s">
        <v>96</v>
      </c>
      <c r="E695" s="831">
        <v>0.112</v>
      </c>
      <c r="F695" s="752"/>
      <c r="G695" s="833">
        <f t="shared" si="64"/>
        <v>0</v>
      </c>
    </row>
    <row r="696" spans="1:7" ht="18" x14ac:dyDescent="0.2">
      <c r="A696" s="835" t="s">
        <v>147</v>
      </c>
      <c r="B696" s="836"/>
      <c r="C696" s="836"/>
      <c r="D696" s="836"/>
      <c r="E696" s="836"/>
      <c r="F696" s="837"/>
      <c r="G696" s="838">
        <f>SUM(G687:G695)</f>
        <v>0</v>
      </c>
    </row>
    <row r="697" spans="1:7" x14ac:dyDescent="0.2">
      <c r="A697" s="843"/>
      <c r="B697" s="843"/>
      <c r="C697" s="843"/>
      <c r="D697" s="843"/>
      <c r="E697" s="843"/>
      <c r="F697" s="843"/>
      <c r="G697" s="843"/>
    </row>
    <row r="698" spans="1:7" ht="18" x14ac:dyDescent="0.25">
      <c r="A698" s="818" t="s">
        <v>213</v>
      </c>
      <c r="B698" s="818" t="s">
        <v>1521</v>
      </c>
      <c r="C698" s="839" t="s">
        <v>1522</v>
      </c>
      <c r="D698" s="820" t="s">
        <v>1508</v>
      </c>
      <c r="E698" s="821"/>
      <c r="F698" s="822"/>
      <c r="G698" s="823">
        <f>G710</f>
        <v>0</v>
      </c>
    </row>
    <row r="699" spans="1:7" ht="18" x14ac:dyDescent="0.2">
      <c r="A699" s="824"/>
      <c r="B699" s="825"/>
      <c r="C699" s="825"/>
      <c r="D699" s="825"/>
      <c r="E699" s="825"/>
      <c r="F699" s="825"/>
      <c r="G699" s="826"/>
    </row>
    <row r="700" spans="1:7" ht="18" x14ac:dyDescent="0.2">
      <c r="A700" s="827" t="s">
        <v>142</v>
      </c>
      <c r="B700" s="828"/>
      <c r="C700" s="825" t="s">
        <v>95</v>
      </c>
      <c r="D700" s="825" t="s">
        <v>143</v>
      </c>
      <c r="E700" s="825" t="s">
        <v>144</v>
      </c>
      <c r="F700" s="825" t="s">
        <v>145</v>
      </c>
      <c r="G700" s="826" t="s">
        <v>146</v>
      </c>
    </row>
    <row r="701" spans="1:7" ht="54" x14ac:dyDescent="0.2">
      <c r="A701" s="829" t="s">
        <v>117</v>
      </c>
      <c r="B701" s="829" t="s">
        <v>2272</v>
      </c>
      <c r="C701" s="830" t="s">
        <v>2273</v>
      </c>
      <c r="D701" s="831" t="s">
        <v>1016</v>
      </c>
      <c r="E701" s="831">
        <v>1.83E-2</v>
      </c>
      <c r="F701" s="752"/>
      <c r="G701" s="833">
        <f t="shared" ref="G701:G709" si="65">TRUNC(E701*F701,2)</f>
        <v>0</v>
      </c>
    </row>
    <row r="702" spans="1:7" ht="54" x14ac:dyDescent="0.2">
      <c r="A702" s="829" t="s">
        <v>117</v>
      </c>
      <c r="B702" s="829" t="s">
        <v>2274</v>
      </c>
      <c r="C702" s="830" t="s">
        <v>2275</v>
      </c>
      <c r="D702" s="831" t="s">
        <v>994</v>
      </c>
      <c r="E702" s="831">
        <v>1.32E-2</v>
      </c>
      <c r="F702" s="752"/>
      <c r="G702" s="833">
        <f t="shared" si="65"/>
        <v>0</v>
      </c>
    </row>
    <row r="703" spans="1:7" ht="18" x14ac:dyDescent="0.2">
      <c r="A703" s="829" t="s">
        <v>902</v>
      </c>
      <c r="B703" s="829" t="s">
        <v>2278</v>
      </c>
      <c r="C703" s="830" t="s">
        <v>2279</v>
      </c>
      <c r="D703" s="831" t="s">
        <v>913</v>
      </c>
      <c r="E703" s="831">
        <v>6.0000000000000001E-3</v>
      </c>
      <c r="F703" s="752"/>
      <c r="G703" s="833">
        <f t="shared" si="65"/>
        <v>0</v>
      </c>
    </row>
    <row r="704" spans="1:7" ht="36" x14ac:dyDescent="0.2">
      <c r="A704" s="829" t="s">
        <v>902</v>
      </c>
      <c r="B704" s="829" t="s">
        <v>1017</v>
      </c>
      <c r="C704" s="830" t="s">
        <v>1018</v>
      </c>
      <c r="D704" s="831" t="s">
        <v>913</v>
      </c>
      <c r="E704" s="831">
        <v>1.1999999999999999E-3</v>
      </c>
      <c r="F704" s="752"/>
      <c r="G704" s="833">
        <f t="shared" si="65"/>
        <v>0</v>
      </c>
    </row>
    <row r="705" spans="1:7" ht="36" x14ac:dyDescent="0.2">
      <c r="A705" s="829" t="s">
        <v>902</v>
      </c>
      <c r="B705" s="829" t="s">
        <v>2289</v>
      </c>
      <c r="C705" s="830" t="s">
        <v>2290</v>
      </c>
      <c r="D705" s="831" t="s">
        <v>916</v>
      </c>
      <c r="E705" s="831">
        <v>1.05</v>
      </c>
      <c r="F705" s="752"/>
      <c r="G705" s="833">
        <f t="shared" si="65"/>
        <v>0</v>
      </c>
    </row>
    <row r="706" spans="1:7" ht="36" x14ac:dyDescent="0.2">
      <c r="A706" s="829" t="s">
        <v>902</v>
      </c>
      <c r="B706" s="829" t="s">
        <v>974</v>
      </c>
      <c r="C706" s="830" t="s">
        <v>975</v>
      </c>
      <c r="D706" s="831" t="s">
        <v>976</v>
      </c>
      <c r="E706" s="831">
        <v>0.19800000000000001</v>
      </c>
      <c r="F706" s="752"/>
      <c r="G706" s="833">
        <f t="shared" si="65"/>
        <v>0</v>
      </c>
    </row>
    <row r="707" spans="1:7" ht="18" x14ac:dyDescent="0.2">
      <c r="A707" s="829" t="s">
        <v>902</v>
      </c>
      <c r="B707" s="829" t="s">
        <v>2280</v>
      </c>
      <c r="C707" s="830" t="s">
        <v>2281</v>
      </c>
      <c r="D707" s="831" t="s">
        <v>913</v>
      </c>
      <c r="E707" s="831">
        <v>4.4999999999999998E-2</v>
      </c>
      <c r="F707" s="752"/>
      <c r="G707" s="833">
        <f t="shared" si="65"/>
        <v>0</v>
      </c>
    </row>
    <row r="708" spans="1:7" ht="18" x14ac:dyDescent="0.2">
      <c r="A708" s="829" t="s">
        <v>117</v>
      </c>
      <c r="B708" s="829" t="s">
        <v>927</v>
      </c>
      <c r="C708" s="830" t="s">
        <v>928</v>
      </c>
      <c r="D708" s="831" t="s">
        <v>96</v>
      </c>
      <c r="E708" s="831">
        <v>0.20699999999999999</v>
      </c>
      <c r="F708" s="752"/>
      <c r="G708" s="833">
        <f t="shared" si="65"/>
        <v>0</v>
      </c>
    </row>
    <row r="709" spans="1:7" ht="18" x14ac:dyDescent="0.2">
      <c r="A709" s="829" t="s">
        <v>117</v>
      </c>
      <c r="B709" s="829" t="s">
        <v>2282</v>
      </c>
      <c r="C709" s="830" t="s">
        <v>2283</v>
      </c>
      <c r="D709" s="831" t="s">
        <v>96</v>
      </c>
      <c r="E709" s="831">
        <v>0.112</v>
      </c>
      <c r="F709" s="752"/>
      <c r="G709" s="833">
        <f t="shared" si="65"/>
        <v>0</v>
      </c>
    </row>
    <row r="710" spans="1:7" ht="18" x14ac:dyDescent="0.2">
      <c r="A710" s="835" t="s">
        <v>147</v>
      </c>
      <c r="B710" s="836"/>
      <c r="C710" s="836"/>
      <c r="D710" s="836"/>
      <c r="E710" s="836"/>
      <c r="F710" s="837"/>
      <c r="G710" s="838">
        <f>SUM(G701:G709)</f>
        <v>0</v>
      </c>
    </row>
    <row r="711" spans="1:7" x14ac:dyDescent="0.2">
      <c r="A711" s="843"/>
      <c r="B711" s="843"/>
      <c r="C711" s="843"/>
      <c r="D711" s="843"/>
      <c r="E711" s="843"/>
      <c r="F711" s="843"/>
      <c r="G711" s="843"/>
    </row>
    <row r="712" spans="1:7" ht="18" x14ac:dyDescent="0.25">
      <c r="A712" s="818" t="s">
        <v>213</v>
      </c>
      <c r="B712" s="818" t="s">
        <v>1523</v>
      </c>
      <c r="C712" s="839" t="s">
        <v>1524</v>
      </c>
      <c r="D712" s="820" t="s">
        <v>1508</v>
      </c>
      <c r="E712" s="821"/>
      <c r="F712" s="822"/>
      <c r="G712" s="823">
        <f>G724</f>
        <v>0</v>
      </c>
    </row>
    <row r="713" spans="1:7" ht="18" x14ac:dyDescent="0.2">
      <c r="A713" s="824"/>
      <c r="B713" s="825"/>
      <c r="C713" s="825"/>
      <c r="D713" s="825"/>
      <c r="E713" s="825"/>
      <c r="F713" s="825"/>
      <c r="G713" s="826"/>
    </row>
    <row r="714" spans="1:7" ht="18" x14ac:dyDescent="0.2">
      <c r="A714" s="827" t="s">
        <v>142</v>
      </c>
      <c r="B714" s="828"/>
      <c r="C714" s="825" t="s">
        <v>95</v>
      </c>
      <c r="D714" s="825" t="s">
        <v>143</v>
      </c>
      <c r="E714" s="825" t="s">
        <v>144</v>
      </c>
      <c r="F714" s="825" t="s">
        <v>145</v>
      </c>
      <c r="G714" s="826" t="s">
        <v>146</v>
      </c>
    </row>
    <row r="715" spans="1:7" ht="54" x14ac:dyDescent="0.2">
      <c r="A715" s="829" t="s">
        <v>117</v>
      </c>
      <c r="B715" s="829" t="s">
        <v>2272</v>
      </c>
      <c r="C715" s="830" t="s">
        <v>2273</v>
      </c>
      <c r="D715" s="831" t="s">
        <v>1016</v>
      </c>
      <c r="E715" s="831">
        <v>1.83E-2</v>
      </c>
      <c r="F715" s="752"/>
      <c r="G715" s="833">
        <f t="shared" ref="G715:G723" si="66">TRUNC(E715*F715,2)</f>
        <v>0</v>
      </c>
    </row>
    <row r="716" spans="1:7" ht="54" x14ac:dyDescent="0.2">
      <c r="A716" s="829" t="s">
        <v>117</v>
      </c>
      <c r="B716" s="829" t="s">
        <v>2274</v>
      </c>
      <c r="C716" s="830" t="s">
        <v>2275</v>
      </c>
      <c r="D716" s="831" t="s">
        <v>994</v>
      </c>
      <c r="E716" s="831">
        <v>1.32E-2</v>
      </c>
      <c r="F716" s="752"/>
      <c r="G716" s="833">
        <f t="shared" si="66"/>
        <v>0</v>
      </c>
    </row>
    <row r="717" spans="1:7" ht="18" x14ac:dyDescent="0.2">
      <c r="A717" s="829" t="s">
        <v>902</v>
      </c>
      <c r="B717" s="829" t="s">
        <v>2278</v>
      </c>
      <c r="C717" s="830" t="s">
        <v>2279</v>
      </c>
      <c r="D717" s="831" t="s">
        <v>913</v>
      </c>
      <c r="E717" s="831">
        <v>6.0000000000000001E-3</v>
      </c>
      <c r="F717" s="752"/>
      <c r="G717" s="833">
        <f t="shared" si="66"/>
        <v>0</v>
      </c>
    </row>
    <row r="718" spans="1:7" ht="36" x14ac:dyDescent="0.2">
      <c r="A718" s="829" t="s">
        <v>902</v>
      </c>
      <c r="B718" s="829" t="s">
        <v>1017</v>
      </c>
      <c r="C718" s="830" t="s">
        <v>1018</v>
      </c>
      <c r="D718" s="831" t="s">
        <v>913</v>
      </c>
      <c r="E718" s="831">
        <v>1.1999999999999999E-3</v>
      </c>
      <c r="F718" s="752"/>
      <c r="G718" s="833">
        <f t="shared" si="66"/>
        <v>0</v>
      </c>
    </row>
    <row r="719" spans="1:7" ht="36" x14ac:dyDescent="0.2">
      <c r="A719" s="829" t="s">
        <v>902</v>
      </c>
      <c r="B719" s="829" t="s">
        <v>2289</v>
      </c>
      <c r="C719" s="830" t="s">
        <v>2290</v>
      </c>
      <c r="D719" s="831" t="s">
        <v>916</v>
      </c>
      <c r="E719" s="831">
        <v>1.05</v>
      </c>
      <c r="F719" s="752"/>
      <c r="G719" s="833">
        <f t="shared" si="66"/>
        <v>0</v>
      </c>
    </row>
    <row r="720" spans="1:7" ht="36" x14ac:dyDescent="0.2">
      <c r="A720" s="829" t="s">
        <v>902</v>
      </c>
      <c r="B720" s="829" t="s">
        <v>974</v>
      </c>
      <c r="C720" s="830" t="s">
        <v>975</v>
      </c>
      <c r="D720" s="831" t="s">
        <v>976</v>
      </c>
      <c r="E720" s="831">
        <v>0.19800000000000001</v>
      </c>
      <c r="F720" s="752"/>
      <c r="G720" s="833">
        <f t="shared" si="66"/>
        <v>0</v>
      </c>
    </row>
    <row r="721" spans="1:7" ht="18" x14ac:dyDescent="0.2">
      <c r="A721" s="829" t="s">
        <v>902</v>
      </c>
      <c r="B721" s="829" t="s">
        <v>2280</v>
      </c>
      <c r="C721" s="830" t="s">
        <v>2281</v>
      </c>
      <c r="D721" s="831" t="s">
        <v>913</v>
      </c>
      <c r="E721" s="831">
        <v>4.4999999999999998E-2</v>
      </c>
      <c r="F721" s="752"/>
      <c r="G721" s="833">
        <f t="shared" si="66"/>
        <v>0</v>
      </c>
    </row>
    <row r="722" spans="1:7" ht="18" x14ac:dyDescent="0.2">
      <c r="A722" s="829" t="s">
        <v>117</v>
      </c>
      <c r="B722" s="829" t="s">
        <v>927</v>
      </c>
      <c r="C722" s="830" t="s">
        <v>928</v>
      </c>
      <c r="D722" s="831" t="s">
        <v>96</v>
      </c>
      <c r="E722" s="831">
        <v>0.20699999999999999</v>
      </c>
      <c r="F722" s="752"/>
      <c r="G722" s="833">
        <f t="shared" si="66"/>
        <v>0</v>
      </c>
    </row>
    <row r="723" spans="1:7" ht="18" x14ac:dyDescent="0.2">
      <c r="A723" s="829" t="s">
        <v>117</v>
      </c>
      <c r="B723" s="829" t="s">
        <v>2282</v>
      </c>
      <c r="C723" s="830" t="s">
        <v>2283</v>
      </c>
      <c r="D723" s="831" t="s">
        <v>96</v>
      </c>
      <c r="E723" s="831">
        <v>0.112</v>
      </c>
      <c r="F723" s="752"/>
      <c r="G723" s="833">
        <f t="shared" si="66"/>
        <v>0</v>
      </c>
    </row>
    <row r="724" spans="1:7" ht="18" x14ac:dyDescent="0.2">
      <c r="A724" s="835" t="s">
        <v>147</v>
      </c>
      <c r="B724" s="836"/>
      <c r="C724" s="836"/>
      <c r="D724" s="836"/>
      <c r="E724" s="836"/>
      <c r="F724" s="837"/>
      <c r="G724" s="838">
        <f>SUM(G715:G723)</f>
        <v>0</v>
      </c>
    </row>
    <row r="725" spans="1:7" x14ac:dyDescent="0.2">
      <c r="A725" s="843"/>
      <c r="B725" s="843"/>
      <c r="C725" s="843"/>
      <c r="D725" s="843"/>
      <c r="E725" s="843"/>
      <c r="F725" s="843"/>
      <c r="G725" s="843"/>
    </row>
    <row r="726" spans="1:7" ht="36" x14ac:dyDescent="0.25">
      <c r="A726" s="818" t="s">
        <v>213</v>
      </c>
      <c r="B726" s="818" t="s">
        <v>1525</v>
      </c>
      <c r="C726" s="839" t="s">
        <v>1526</v>
      </c>
      <c r="D726" s="820" t="s">
        <v>1279</v>
      </c>
      <c r="E726" s="821"/>
      <c r="F726" s="822"/>
      <c r="G726" s="823">
        <f>G738</f>
        <v>0</v>
      </c>
    </row>
    <row r="727" spans="1:7" ht="18" x14ac:dyDescent="0.2">
      <c r="A727" s="824"/>
      <c r="B727" s="825"/>
      <c r="C727" s="825"/>
      <c r="D727" s="825"/>
      <c r="E727" s="825"/>
      <c r="F727" s="825"/>
      <c r="G727" s="826"/>
    </row>
    <row r="728" spans="1:7" ht="18" x14ac:dyDescent="0.2">
      <c r="A728" s="827" t="s">
        <v>142</v>
      </c>
      <c r="B728" s="828"/>
      <c r="C728" s="825" t="s">
        <v>95</v>
      </c>
      <c r="D728" s="825" t="s">
        <v>143</v>
      </c>
      <c r="E728" s="825" t="s">
        <v>144</v>
      </c>
      <c r="F728" s="825" t="s">
        <v>145</v>
      </c>
      <c r="G728" s="826" t="s">
        <v>146</v>
      </c>
    </row>
    <row r="729" spans="1:7" ht="54" x14ac:dyDescent="0.2">
      <c r="A729" s="829" t="s">
        <v>117</v>
      </c>
      <c r="B729" s="829" t="s">
        <v>2272</v>
      </c>
      <c r="C729" s="830" t="s">
        <v>2273</v>
      </c>
      <c r="D729" s="831" t="s">
        <v>1016</v>
      </c>
      <c r="E729" s="831">
        <v>1.83E-2</v>
      </c>
      <c r="F729" s="752"/>
      <c r="G729" s="833">
        <f t="shared" ref="G729:G737" si="67">TRUNC(E729*F729,2)</f>
        <v>0</v>
      </c>
    </row>
    <row r="730" spans="1:7" ht="54" x14ac:dyDescent="0.2">
      <c r="A730" s="829" t="s">
        <v>117</v>
      </c>
      <c r="B730" s="829" t="s">
        <v>2274</v>
      </c>
      <c r="C730" s="830" t="s">
        <v>2275</v>
      </c>
      <c r="D730" s="831" t="s">
        <v>994</v>
      </c>
      <c r="E730" s="831">
        <v>1.32E-2</v>
      </c>
      <c r="F730" s="752"/>
      <c r="G730" s="833">
        <f t="shared" si="67"/>
        <v>0</v>
      </c>
    </row>
    <row r="731" spans="1:7" ht="18" x14ac:dyDescent="0.2">
      <c r="A731" s="829" t="s">
        <v>902</v>
      </c>
      <c r="B731" s="829" t="s">
        <v>2278</v>
      </c>
      <c r="C731" s="830" t="s">
        <v>2279</v>
      </c>
      <c r="D731" s="831" t="s">
        <v>913</v>
      </c>
      <c r="E731" s="831">
        <v>6.0000000000000001E-3</v>
      </c>
      <c r="F731" s="752"/>
      <c r="G731" s="833">
        <f t="shared" si="67"/>
        <v>0</v>
      </c>
    </row>
    <row r="732" spans="1:7" ht="36" x14ac:dyDescent="0.2">
      <c r="A732" s="829" t="s">
        <v>902</v>
      </c>
      <c r="B732" s="829" t="s">
        <v>1017</v>
      </c>
      <c r="C732" s="830" t="s">
        <v>1018</v>
      </c>
      <c r="D732" s="831" t="s">
        <v>913</v>
      </c>
      <c r="E732" s="831">
        <v>1.1999999999999999E-3</v>
      </c>
      <c r="F732" s="752"/>
      <c r="G732" s="833">
        <f t="shared" si="67"/>
        <v>0</v>
      </c>
    </row>
    <row r="733" spans="1:7" ht="36" x14ac:dyDescent="0.2">
      <c r="A733" s="829" t="s">
        <v>902</v>
      </c>
      <c r="B733" s="829" t="s">
        <v>2289</v>
      </c>
      <c r="C733" s="830" t="s">
        <v>2290</v>
      </c>
      <c r="D733" s="831" t="s">
        <v>916</v>
      </c>
      <c r="E733" s="831">
        <v>1.05</v>
      </c>
      <c r="F733" s="752"/>
      <c r="G733" s="833">
        <f t="shared" si="67"/>
        <v>0</v>
      </c>
    </row>
    <row r="734" spans="1:7" ht="36" x14ac:dyDescent="0.2">
      <c r="A734" s="829" t="s">
        <v>902</v>
      </c>
      <c r="B734" s="829" t="s">
        <v>974</v>
      </c>
      <c r="C734" s="830" t="s">
        <v>975</v>
      </c>
      <c r="D734" s="831" t="s">
        <v>976</v>
      </c>
      <c r="E734" s="831">
        <v>0.19800000000000001</v>
      </c>
      <c r="F734" s="752"/>
      <c r="G734" s="833">
        <f t="shared" si="67"/>
        <v>0</v>
      </c>
    </row>
    <row r="735" spans="1:7" ht="18" x14ac:dyDescent="0.2">
      <c r="A735" s="829" t="s">
        <v>902</v>
      </c>
      <c r="B735" s="829" t="s">
        <v>2280</v>
      </c>
      <c r="C735" s="830" t="s">
        <v>2281</v>
      </c>
      <c r="D735" s="831" t="s">
        <v>913</v>
      </c>
      <c r="E735" s="831">
        <v>4.4999999999999998E-2</v>
      </c>
      <c r="F735" s="752"/>
      <c r="G735" s="833">
        <f t="shared" si="67"/>
        <v>0</v>
      </c>
    </row>
    <row r="736" spans="1:7" ht="18" x14ac:dyDescent="0.2">
      <c r="A736" s="829" t="s">
        <v>117</v>
      </c>
      <c r="B736" s="829" t="s">
        <v>927</v>
      </c>
      <c r="C736" s="830" t="s">
        <v>928</v>
      </c>
      <c r="D736" s="831" t="s">
        <v>96</v>
      </c>
      <c r="E736" s="831">
        <v>0.20699999999999999</v>
      </c>
      <c r="F736" s="752"/>
      <c r="G736" s="833">
        <f t="shared" si="67"/>
        <v>0</v>
      </c>
    </row>
    <row r="737" spans="1:7" ht="18" x14ac:dyDescent="0.2">
      <c r="A737" s="829" t="s">
        <v>117</v>
      </c>
      <c r="B737" s="829" t="s">
        <v>2282</v>
      </c>
      <c r="C737" s="830" t="s">
        <v>2283</v>
      </c>
      <c r="D737" s="831" t="s">
        <v>96</v>
      </c>
      <c r="E737" s="831">
        <v>0.112</v>
      </c>
      <c r="F737" s="752"/>
      <c r="G737" s="833">
        <f t="shared" si="67"/>
        <v>0</v>
      </c>
    </row>
    <row r="738" spans="1:7" ht="18" x14ac:dyDescent="0.2">
      <c r="A738" s="835" t="s">
        <v>147</v>
      </c>
      <c r="B738" s="836"/>
      <c r="C738" s="836"/>
      <c r="D738" s="836"/>
      <c r="E738" s="836"/>
      <c r="F738" s="837"/>
      <c r="G738" s="838">
        <f>SUM(G729:G737)</f>
        <v>0</v>
      </c>
    </row>
    <row r="739" spans="1:7" x14ac:dyDescent="0.2">
      <c r="A739" s="843"/>
      <c r="B739" s="843"/>
      <c r="C739" s="843"/>
      <c r="D739" s="843"/>
      <c r="E739" s="843"/>
      <c r="F739" s="843"/>
      <c r="G739" s="843"/>
    </row>
    <row r="740" spans="1:7" ht="54" x14ac:dyDescent="0.25">
      <c r="A740" s="818" t="s">
        <v>213</v>
      </c>
      <c r="B740" s="818" t="s">
        <v>1531</v>
      </c>
      <c r="C740" s="839" t="s">
        <v>1532</v>
      </c>
      <c r="D740" s="820" t="s">
        <v>1421</v>
      </c>
      <c r="E740" s="821"/>
      <c r="F740" s="822"/>
      <c r="G740" s="823">
        <f>G749</f>
        <v>0</v>
      </c>
    </row>
    <row r="741" spans="1:7" ht="18" x14ac:dyDescent="0.2">
      <c r="A741" s="824"/>
      <c r="B741" s="825"/>
      <c r="C741" s="825"/>
      <c r="D741" s="825"/>
      <c r="E741" s="825"/>
      <c r="F741" s="825"/>
      <c r="G741" s="826"/>
    </row>
    <row r="742" spans="1:7" ht="18" x14ac:dyDescent="0.2">
      <c r="A742" s="827" t="s">
        <v>142</v>
      </c>
      <c r="B742" s="828"/>
      <c r="C742" s="825" t="s">
        <v>95</v>
      </c>
      <c r="D742" s="825" t="s">
        <v>143</v>
      </c>
      <c r="E742" s="825" t="s">
        <v>144</v>
      </c>
      <c r="F742" s="825" t="s">
        <v>145</v>
      </c>
      <c r="G742" s="826" t="s">
        <v>146</v>
      </c>
    </row>
    <row r="743" spans="1:7" ht="54" x14ac:dyDescent="0.2">
      <c r="A743" s="829" t="s">
        <v>117</v>
      </c>
      <c r="B743" s="829" t="s">
        <v>2272</v>
      </c>
      <c r="C743" s="830" t="s">
        <v>2273</v>
      </c>
      <c r="D743" s="831" t="s">
        <v>1016</v>
      </c>
      <c r="E743" s="831">
        <v>1.2999999999999999E-3</v>
      </c>
      <c r="F743" s="752"/>
      <c r="G743" s="833">
        <f t="shared" ref="G743:G748" si="68">TRUNC(E743*F743,2)</f>
        <v>0</v>
      </c>
    </row>
    <row r="744" spans="1:7" ht="54" x14ac:dyDescent="0.2">
      <c r="A744" s="829" t="s">
        <v>117</v>
      </c>
      <c r="B744" s="829" t="s">
        <v>2274</v>
      </c>
      <c r="C744" s="830" t="s">
        <v>2275</v>
      </c>
      <c r="D744" s="831" t="s">
        <v>994</v>
      </c>
      <c r="E744" s="831">
        <v>8.9999999999999998E-4</v>
      </c>
      <c r="F744" s="752"/>
      <c r="G744" s="833">
        <f t="shared" si="68"/>
        <v>0</v>
      </c>
    </row>
    <row r="745" spans="1:7" ht="54" x14ac:dyDescent="0.2">
      <c r="A745" s="829" t="s">
        <v>902</v>
      </c>
      <c r="B745" s="829" t="s">
        <v>2286</v>
      </c>
      <c r="C745" s="830" t="s">
        <v>2287</v>
      </c>
      <c r="D745" s="831" t="s">
        <v>2288</v>
      </c>
      <c r="E745" s="831">
        <v>4.1500000000000004</v>
      </c>
      <c r="F745" s="752"/>
      <c r="G745" s="833">
        <f t="shared" si="68"/>
        <v>0</v>
      </c>
    </row>
    <row r="746" spans="1:7" ht="54" x14ac:dyDescent="0.2">
      <c r="A746" s="829" t="s">
        <v>902</v>
      </c>
      <c r="B746" s="829" t="s">
        <v>2291</v>
      </c>
      <c r="C746" s="830" t="s">
        <v>2292</v>
      </c>
      <c r="D746" s="831" t="s">
        <v>296</v>
      </c>
      <c r="E746" s="831">
        <v>1.1659999999999999</v>
      </c>
      <c r="F746" s="752"/>
      <c r="G746" s="833">
        <f t="shared" si="68"/>
        <v>0</v>
      </c>
    </row>
    <row r="747" spans="1:7" ht="18" x14ac:dyDescent="0.2">
      <c r="A747" s="829" t="s">
        <v>117</v>
      </c>
      <c r="B747" s="829" t="s">
        <v>927</v>
      </c>
      <c r="C747" s="830" t="s">
        <v>928</v>
      </c>
      <c r="D747" s="831" t="s">
        <v>96</v>
      </c>
      <c r="E747" s="831">
        <v>9.7000000000000003E-2</v>
      </c>
      <c r="F747" s="752"/>
      <c r="G747" s="833">
        <f t="shared" si="68"/>
        <v>0</v>
      </c>
    </row>
    <row r="748" spans="1:7" ht="18" x14ac:dyDescent="0.2">
      <c r="A748" s="829" t="s">
        <v>117</v>
      </c>
      <c r="B748" s="829" t="s">
        <v>2282</v>
      </c>
      <c r="C748" s="830" t="s">
        <v>2283</v>
      </c>
      <c r="D748" s="831" t="s">
        <v>96</v>
      </c>
      <c r="E748" s="831">
        <v>9.0999999999999998E-2</v>
      </c>
      <c r="F748" s="752"/>
      <c r="G748" s="833">
        <f t="shared" si="68"/>
        <v>0</v>
      </c>
    </row>
    <row r="749" spans="1:7" ht="18" x14ac:dyDescent="0.2">
      <c r="A749" s="835" t="s">
        <v>147</v>
      </c>
      <c r="B749" s="836"/>
      <c r="C749" s="836"/>
      <c r="D749" s="836"/>
      <c r="E749" s="836"/>
      <c r="F749" s="837"/>
      <c r="G749" s="838">
        <f>SUM(G743:G748)</f>
        <v>0</v>
      </c>
    </row>
    <row r="750" spans="1:7" x14ac:dyDescent="0.2">
      <c r="A750" s="843"/>
      <c r="B750" s="843"/>
      <c r="C750" s="843"/>
      <c r="D750" s="843"/>
      <c r="E750" s="843"/>
      <c r="F750" s="843"/>
      <c r="G750" s="843"/>
    </row>
    <row r="751" spans="1:7" ht="36" x14ac:dyDescent="0.25">
      <c r="A751" s="818" t="s">
        <v>213</v>
      </c>
      <c r="B751" s="818" t="s">
        <v>314</v>
      </c>
      <c r="C751" s="839" t="s">
        <v>315</v>
      </c>
      <c r="D751" s="820" t="s">
        <v>1441</v>
      </c>
      <c r="E751" s="821"/>
      <c r="F751" s="822"/>
      <c r="G751" s="823">
        <f>G757</f>
        <v>0</v>
      </c>
    </row>
    <row r="752" spans="1:7" ht="18" x14ac:dyDescent="0.2">
      <c r="A752" s="824"/>
      <c r="B752" s="825"/>
      <c r="C752" s="825"/>
      <c r="D752" s="825"/>
      <c r="E752" s="825"/>
      <c r="F752" s="825"/>
      <c r="G752" s="826"/>
    </row>
    <row r="753" spans="1:7" ht="18" x14ac:dyDescent="0.2">
      <c r="A753" s="827" t="s">
        <v>142</v>
      </c>
      <c r="B753" s="828"/>
      <c r="C753" s="825" t="s">
        <v>95</v>
      </c>
      <c r="D753" s="825" t="s">
        <v>143</v>
      </c>
      <c r="E753" s="825" t="s">
        <v>144</v>
      </c>
      <c r="F753" s="825" t="s">
        <v>145</v>
      </c>
      <c r="G753" s="826" t="s">
        <v>146</v>
      </c>
    </row>
    <row r="754" spans="1:7" ht="72" x14ac:dyDescent="0.2">
      <c r="A754" s="829" t="s">
        <v>902</v>
      </c>
      <c r="B754" s="829" t="s">
        <v>1019</v>
      </c>
      <c r="C754" s="830" t="s">
        <v>2293</v>
      </c>
      <c r="D754" s="831" t="s">
        <v>913</v>
      </c>
      <c r="E754" s="831">
        <v>1.5</v>
      </c>
      <c r="F754" s="752"/>
      <c r="G754" s="833">
        <f t="shared" ref="G754:G756" si="69">TRUNC(E754*F754,2)</f>
        <v>0</v>
      </c>
    </row>
    <row r="755" spans="1:7" ht="36" x14ac:dyDescent="0.2">
      <c r="A755" s="829" t="s">
        <v>117</v>
      </c>
      <c r="B755" s="829" t="s">
        <v>1020</v>
      </c>
      <c r="C755" s="830" t="s">
        <v>1021</v>
      </c>
      <c r="D755" s="831" t="s">
        <v>96</v>
      </c>
      <c r="E755" s="831">
        <v>9.69E-2</v>
      </c>
      <c r="F755" s="752"/>
      <c r="G755" s="833">
        <f t="shared" si="69"/>
        <v>0</v>
      </c>
    </row>
    <row r="756" spans="1:7" ht="18" x14ac:dyDescent="0.2">
      <c r="A756" s="829" t="s">
        <v>117</v>
      </c>
      <c r="B756" s="829" t="s">
        <v>1022</v>
      </c>
      <c r="C756" s="830" t="s">
        <v>1023</v>
      </c>
      <c r="D756" s="831" t="s">
        <v>96</v>
      </c>
      <c r="E756" s="831">
        <v>0.4299</v>
      </c>
      <c r="F756" s="752"/>
      <c r="G756" s="833">
        <f t="shared" si="69"/>
        <v>0</v>
      </c>
    </row>
    <row r="757" spans="1:7" ht="18" x14ac:dyDescent="0.2">
      <c r="A757" s="835" t="s">
        <v>147</v>
      </c>
      <c r="B757" s="836"/>
      <c r="C757" s="836"/>
      <c r="D757" s="836"/>
      <c r="E757" s="836"/>
      <c r="F757" s="837"/>
      <c r="G757" s="838">
        <f>SUM(G754:G756)</f>
        <v>0</v>
      </c>
    </row>
    <row r="758" spans="1:7" x14ac:dyDescent="0.2">
      <c r="A758" s="843"/>
      <c r="B758" s="843"/>
      <c r="C758" s="843"/>
      <c r="D758" s="843"/>
      <c r="E758" s="843"/>
      <c r="F758" s="843"/>
      <c r="G758" s="843"/>
    </row>
    <row r="759" spans="1:7" ht="36" x14ac:dyDescent="0.25">
      <c r="A759" s="818" t="s">
        <v>213</v>
      </c>
      <c r="B759" s="818" t="s">
        <v>1543</v>
      </c>
      <c r="C759" s="839" t="s">
        <v>2210</v>
      </c>
      <c r="D759" s="820" t="s">
        <v>1441</v>
      </c>
      <c r="E759" s="821"/>
      <c r="F759" s="822"/>
      <c r="G759" s="823">
        <f>G765</f>
        <v>0</v>
      </c>
    </row>
    <row r="760" spans="1:7" ht="18" x14ac:dyDescent="0.2">
      <c r="A760" s="824"/>
      <c r="B760" s="825"/>
      <c r="C760" s="825"/>
      <c r="D760" s="825"/>
      <c r="E760" s="825"/>
      <c r="F760" s="825"/>
      <c r="G760" s="826"/>
    </row>
    <row r="761" spans="1:7" ht="18" x14ac:dyDescent="0.2">
      <c r="A761" s="827" t="s">
        <v>142</v>
      </c>
      <c r="B761" s="828"/>
      <c r="C761" s="825" t="s">
        <v>95</v>
      </c>
      <c r="D761" s="825" t="s">
        <v>143</v>
      </c>
      <c r="E761" s="825" t="s">
        <v>144</v>
      </c>
      <c r="F761" s="825" t="s">
        <v>145</v>
      </c>
      <c r="G761" s="826" t="s">
        <v>146</v>
      </c>
    </row>
    <row r="762" spans="1:7" ht="72" x14ac:dyDescent="0.2">
      <c r="A762" s="829" t="s">
        <v>902</v>
      </c>
      <c r="B762" s="829" t="s">
        <v>1019</v>
      </c>
      <c r="C762" s="830" t="s">
        <v>2293</v>
      </c>
      <c r="D762" s="831" t="s">
        <v>913</v>
      </c>
      <c r="E762" s="831">
        <v>1.5</v>
      </c>
      <c r="F762" s="752"/>
      <c r="G762" s="833">
        <f t="shared" ref="G762:G764" si="70">TRUNC(E762*F762,2)</f>
        <v>0</v>
      </c>
    </row>
    <row r="763" spans="1:7" ht="36" x14ac:dyDescent="0.2">
      <c r="A763" s="829" t="s">
        <v>117</v>
      </c>
      <c r="B763" s="829" t="s">
        <v>1020</v>
      </c>
      <c r="C763" s="830" t="s">
        <v>1021</v>
      </c>
      <c r="D763" s="831" t="s">
        <v>96</v>
      </c>
      <c r="E763" s="831">
        <v>9.69E-2</v>
      </c>
      <c r="F763" s="752"/>
      <c r="G763" s="833">
        <f t="shared" si="70"/>
        <v>0</v>
      </c>
    </row>
    <row r="764" spans="1:7" ht="18" x14ac:dyDescent="0.2">
      <c r="A764" s="829" t="s">
        <v>117</v>
      </c>
      <c r="B764" s="829" t="s">
        <v>1022</v>
      </c>
      <c r="C764" s="830" t="s">
        <v>1023</v>
      </c>
      <c r="D764" s="831" t="s">
        <v>96</v>
      </c>
      <c r="E764" s="831">
        <v>0.4299</v>
      </c>
      <c r="F764" s="752"/>
      <c r="G764" s="833">
        <f t="shared" si="70"/>
        <v>0</v>
      </c>
    </row>
    <row r="765" spans="1:7" ht="18" x14ac:dyDescent="0.2">
      <c r="A765" s="835" t="s">
        <v>147</v>
      </c>
      <c r="B765" s="836"/>
      <c r="C765" s="836"/>
      <c r="D765" s="836"/>
      <c r="E765" s="836"/>
      <c r="F765" s="837"/>
      <c r="G765" s="838">
        <f>SUM(G762:G764)</f>
        <v>0</v>
      </c>
    </row>
    <row r="766" spans="1:7" x14ac:dyDescent="0.2">
      <c r="A766" s="843"/>
      <c r="B766" s="843"/>
      <c r="C766" s="843"/>
      <c r="D766" s="843"/>
      <c r="E766" s="843"/>
      <c r="F766" s="843"/>
      <c r="G766" s="843"/>
    </row>
    <row r="767" spans="1:7" ht="36" x14ac:dyDescent="0.25">
      <c r="A767" s="818" t="s">
        <v>213</v>
      </c>
      <c r="B767" s="818" t="s">
        <v>316</v>
      </c>
      <c r="C767" s="839" t="s">
        <v>1544</v>
      </c>
      <c r="D767" s="820" t="s">
        <v>1441</v>
      </c>
      <c r="E767" s="821"/>
      <c r="F767" s="822"/>
      <c r="G767" s="823">
        <f>G773</f>
        <v>0</v>
      </c>
    </row>
    <row r="768" spans="1:7" ht="18" x14ac:dyDescent="0.2">
      <c r="A768" s="824"/>
      <c r="B768" s="825"/>
      <c r="C768" s="825"/>
      <c r="D768" s="825"/>
      <c r="E768" s="825"/>
      <c r="F768" s="825"/>
      <c r="G768" s="826"/>
    </row>
    <row r="769" spans="1:7" ht="18" x14ac:dyDescent="0.2">
      <c r="A769" s="827" t="s">
        <v>142</v>
      </c>
      <c r="B769" s="828"/>
      <c r="C769" s="825" t="s">
        <v>95</v>
      </c>
      <c r="D769" s="825" t="s">
        <v>143</v>
      </c>
      <c r="E769" s="825" t="s">
        <v>144</v>
      </c>
      <c r="F769" s="825" t="s">
        <v>145</v>
      </c>
      <c r="G769" s="826" t="s">
        <v>146</v>
      </c>
    </row>
    <row r="770" spans="1:7" ht="72" x14ac:dyDescent="0.2">
      <c r="A770" s="829" t="s">
        <v>902</v>
      </c>
      <c r="B770" s="829" t="s">
        <v>1019</v>
      </c>
      <c r="C770" s="830" t="s">
        <v>2293</v>
      </c>
      <c r="D770" s="831" t="s">
        <v>913</v>
      </c>
      <c r="E770" s="831">
        <v>1.5</v>
      </c>
      <c r="F770" s="752"/>
      <c r="G770" s="833">
        <f t="shared" ref="G770:G772" si="71">TRUNC(E770*F770,2)</f>
        <v>0</v>
      </c>
    </row>
    <row r="771" spans="1:7" ht="36" x14ac:dyDescent="0.2">
      <c r="A771" s="829" t="s">
        <v>117</v>
      </c>
      <c r="B771" s="829" t="s">
        <v>1020</v>
      </c>
      <c r="C771" s="830" t="s">
        <v>1021</v>
      </c>
      <c r="D771" s="831" t="s">
        <v>96</v>
      </c>
      <c r="E771" s="831">
        <v>9.69E-2</v>
      </c>
      <c r="F771" s="752"/>
      <c r="G771" s="833">
        <f t="shared" si="71"/>
        <v>0</v>
      </c>
    </row>
    <row r="772" spans="1:7" ht="18" x14ac:dyDescent="0.2">
      <c r="A772" s="829" t="s">
        <v>117</v>
      </c>
      <c r="B772" s="829" t="s">
        <v>1022</v>
      </c>
      <c r="C772" s="830" t="s">
        <v>1023</v>
      </c>
      <c r="D772" s="831" t="s">
        <v>96</v>
      </c>
      <c r="E772" s="831">
        <v>0.4299</v>
      </c>
      <c r="F772" s="752"/>
      <c r="G772" s="833">
        <f t="shared" si="71"/>
        <v>0</v>
      </c>
    </row>
    <row r="773" spans="1:7" ht="18" x14ac:dyDescent="0.2">
      <c r="A773" s="835" t="s">
        <v>147</v>
      </c>
      <c r="B773" s="836"/>
      <c r="C773" s="836"/>
      <c r="D773" s="836"/>
      <c r="E773" s="836"/>
      <c r="F773" s="837"/>
      <c r="G773" s="838">
        <f>SUM(G770:G772)</f>
        <v>0</v>
      </c>
    </row>
    <row r="774" spans="1:7" x14ac:dyDescent="0.2">
      <c r="A774" s="843"/>
      <c r="B774" s="843"/>
      <c r="C774" s="843"/>
      <c r="D774" s="843"/>
      <c r="E774" s="843"/>
      <c r="F774" s="843"/>
      <c r="G774" s="843"/>
    </row>
    <row r="775" spans="1:7" ht="36" x14ac:dyDescent="0.25">
      <c r="A775" s="818" t="s">
        <v>213</v>
      </c>
      <c r="B775" s="818" t="s">
        <v>1545</v>
      </c>
      <c r="C775" s="839" t="s">
        <v>1546</v>
      </c>
      <c r="D775" s="820" t="s">
        <v>1441</v>
      </c>
      <c r="E775" s="821"/>
      <c r="F775" s="822"/>
      <c r="G775" s="823">
        <f>G781</f>
        <v>0</v>
      </c>
    </row>
    <row r="776" spans="1:7" ht="18" x14ac:dyDescent="0.2">
      <c r="A776" s="824"/>
      <c r="B776" s="825"/>
      <c r="C776" s="825"/>
      <c r="D776" s="825"/>
      <c r="E776" s="825"/>
      <c r="F776" s="825"/>
      <c r="G776" s="826"/>
    </row>
    <row r="777" spans="1:7" ht="18" x14ac:dyDescent="0.2">
      <c r="A777" s="827" t="s">
        <v>142</v>
      </c>
      <c r="B777" s="828"/>
      <c r="C777" s="825" t="s">
        <v>95</v>
      </c>
      <c r="D777" s="825" t="s">
        <v>143</v>
      </c>
      <c r="E777" s="825" t="s">
        <v>144</v>
      </c>
      <c r="F777" s="825" t="s">
        <v>145</v>
      </c>
      <c r="G777" s="826" t="s">
        <v>146</v>
      </c>
    </row>
    <row r="778" spans="1:7" ht="72" x14ac:dyDescent="0.2">
      <c r="A778" s="829" t="s">
        <v>902</v>
      </c>
      <c r="B778" s="829" t="s">
        <v>1019</v>
      </c>
      <c r="C778" s="830" t="s">
        <v>2293</v>
      </c>
      <c r="D778" s="831" t="s">
        <v>913</v>
      </c>
      <c r="E778" s="831">
        <v>1.5</v>
      </c>
      <c r="F778" s="752"/>
      <c r="G778" s="833">
        <f t="shared" ref="G778:G780" si="72">TRUNC(E778*F778,2)</f>
        <v>0</v>
      </c>
    </row>
    <row r="779" spans="1:7" ht="36" x14ac:dyDescent="0.2">
      <c r="A779" s="829" t="s">
        <v>117</v>
      </c>
      <c r="B779" s="829" t="s">
        <v>1020</v>
      </c>
      <c r="C779" s="830" t="s">
        <v>1021</v>
      </c>
      <c r="D779" s="831" t="s">
        <v>96</v>
      </c>
      <c r="E779" s="831">
        <v>9.69E-2</v>
      </c>
      <c r="F779" s="752"/>
      <c r="G779" s="833">
        <f t="shared" si="72"/>
        <v>0</v>
      </c>
    </row>
    <row r="780" spans="1:7" ht="18" x14ac:dyDescent="0.2">
      <c r="A780" s="829" t="s">
        <v>117</v>
      </c>
      <c r="B780" s="829" t="s">
        <v>1022</v>
      </c>
      <c r="C780" s="830" t="s">
        <v>1023</v>
      </c>
      <c r="D780" s="831" t="s">
        <v>96</v>
      </c>
      <c r="E780" s="831">
        <v>0.4299</v>
      </c>
      <c r="F780" s="752"/>
      <c r="G780" s="833">
        <f t="shared" si="72"/>
        <v>0</v>
      </c>
    </row>
    <row r="781" spans="1:7" ht="18" x14ac:dyDescent="0.2">
      <c r="A781" s="835" t="s">
        <v>147</v>
      </c>
      <c r="B781" s="836"/>
      <c r="C781" s="836"/>
      <c r="D781" s="836"/>
      <c r="E781" s="836"/>
      <c r="F781" s="837"/>
      <c r="G781" s="838">
        <f>SUM(G778:G780)</f>
        <v>0</v>
      </c>
    </row>
    <row r="782" spans="1:7" x14ac:dyDescent="0.2">
      <c r="A782" s="843"/>
      <c r="B782" s="843"/>
      <c r="C782" s="843"/>
      <c r="D782" s="843"/>
      <c r="E782" s="843"/>
      <c r="F782" s="843"/>
      <c r="G782" s="843"/>
    </row>
    <row r="783" spans="1:7" ht="72" x14ac:dyDescent="0.25">
      <c r="A783" s="818" t="s">
        <v>213</v>
      </c>
      <c r="B783" s="818" t="s">
        <v>1553</v>
      </c>
      <c r="C783" s="839" t="s">
        <v>1554</v>
      </c>
      <c r="D783" s="820" t="s">
        <v>1441</v>
      </c>
      <c r="E783" s="821"/>
      <c r="F783" s="822"/>
      <c r="G783" s="823">
        <f>G789</f>
        <v>0</v>
      </c>
    </row>
    <row r="784" spans="1:7" ht="18" x14ac:dyDescent="0.2">
      <c r="A784" s="824"/>
      <c r="B784" s="825"/>
      <c r="C784" s="825"/>
      <c r="D784" s="825"/>
      <c r="E784" s="825"/>
      <c r="F784" s="825"/>
      <c r="G784" s="826"/>
    </row>
    <row r="785" spans="1:7" ht="18" x14ac:dyDescent="0.2">
      <c r="A785" s="827" t="s">
        <v>142</v>
      </c>
      <c r="B785" s="828"/>
      <c r="C785" s="825" t="s">
        <v>95</v>
      </c>
      <c r="D785" s="825" t="s">
        <v>143</v>
      </c>
      <c r="E785" s="825" t="s">
        <v>144</v>
      </c>
      <c r="F785" s="825" t="s">
        <v>145</v>
      </c>
      <c r="G785" s="826" t="s">
        <v>146</v>
      </c>
    </row>
    <row r="786" spans="1:7" ht="18" x14ac:dyDescent="0.2">
      <c r="A786" s="829" t="s">
        <v>117</v>
      </c>
      <c r="B786" s="829" t="s">
        <v>925</v>
      </c>
      <c r="C786" s="834" t="s">
        <v>926</v>
      </c>
      <c r="D786" s="831" t="s">
        <v>96</v>
      </c>
      <c r="E786" s="831">
        <v>6.8099999999999994E-2</v>
      </c>
      <c r="F786" s="752"/>
      <c r="G786" s="833">
        <f t="shared" ref="G786:G788" si="73">TRUNC(E786*F786,2)</f>
        <v>0</v>
      </c>
    </row>
    <row r="787" spans="1:7" ht="18" x14ac:dyDescent="0.2">
      <c r="A787" s="829" t="s">
        <v>117</v>
      </c>
      <c r="B787" s="829" t="s">
        <v>927</v>
      </c>
      <c r="C787" s="830" t="s">
        <v>928</v>
      </c>
      <c r="D787" s="831" t="s">
        <v>96</v>
      </c>
      <c r="E787" s="831">
        <v>2.5499999999999998E-2</v>
      </c>
      <c r="F787" s="752"/>
      <c r="G787" s="833">
        <f t="shared" si="73"/>
        <v>0</v>
      </c>
    </row>
    <row r="788" spans="1:7" ht="54" x14ac:dyDescent="0.2">
      <c r="A788" s="829" t="s">
        <v>117</v>
      </c>
      <c r="B788" s="829" t="s">
        <v>2294</v>
      </c>
      <c r="C788" s="830" t="s">
        <v>2295</v>
      </c>
      <c r="D788" s="831" t="s">
        <v>97</v>
      </c>
      <c r="E788" s="831">
        <v>3.7000000000000002E-3</v>
      </c>
      <c r="F788" s="752"/>
      <c r="G788" s="833">
        <f t="shared" si="73"/>
        <v>0</v>
      </c>
    </row>
    <row r="789" spans="1:7" ht="18" x14ac:dyDescent="0.2">
      <c r="A789" s="835" t="s">
        <v>147</v>
      </c>
      <c r="B789" s="836"/>
      <c r="C789" s="836"/>
      <c r="D789" s="836"/>
      <c r="E789" s="836"/>
      <c r="F789" s="837"/>
      <c r="G789" s="838">
        <f>SUM(G786:G788)</f>
        <v>0</v>
      </c>
    </row>
    <row r="790" spans="1:7" x14ac:dyDescent="0.2">
      <c r="A790" s="843"/>
      <c r="B790" s="843"/>
      <c r="C790" s="843"/>
      <c r="D790" s="843"/>
      <c r="E790" s="843"/>
      <c r="F790" s="843"/>
      <c r="G790" s="843"/>
    </row>
    <row r="791" spans="1:7" ht="72" x14ac:dyDescent="0.25">
      <c r="A791" s="818" t="s">
        <v>213</v>
      </c>
      <c r="B791" s="818" t="s">
        <v>1555</v>
      </c>
      <c r="C791" s="839" t="s">
        <v>1556</v>
      </c>
      <c r="D791" s="820" t="s">
        <v>1441</v>
      </c>
      <c r="E791" s="821"/>
      <c r="F791" s="822"/>
      <c r="G791" s="823">
        <f>G797</f>
        <v>0</v>
      </c>
    </row>
    <row r="792" spans="1:7" ht="18" x14ac:dyDescent="0.2">
      <c r="A792" s="824"/>
      <c r="B792" s="825"/>
      <c r="C792" s="825"/>
      <c r="D792" s="825"/>
      <c r="E792" s="825"/>
      <c r="F792" s="825"/>
      <c r="G792" s="826"/>
    </row>
    <row r="793" spans="1:7" ht="18" x14ac:dyDescent="0.2">
      <c r="A793" s="827" t="s">
        <v>142</v>
      </c>
      <c r="B793" s="828"/>
      <c r="C793" s="825" t="s">
        <v>95</v>
      </c>
      <c r="D793" s="825" t="s">
        <v>143</v>
      </c>
      <c r="E793" s="825" t="s">
        <v>144</v>
      </c>
      <c r="F793" s="825" t="s">
        <v>145</v>
      </c>
      <c r="G793" s="826" t="s">
        <v>146</v>
      </c>
    </row>
    <row r="794" spans="1:7" ht="18" x14ac:dyDescent="0.2">
      <c r="A794" s="829" t="s">
        <v>117</v>
      </c>
      <c r="B794" s="829" t="s">
        <v>925</v>
      </c>
      <c r="C794" s="844" t="s">
        <v>926</v>
      </c>
      <c r="D794" s="831" t="s">
        <v>96</v>
      </c>
      <c r="E794" s="831">
        <v>6.8099999999999994E-2</v>
      </c>
      <c r="F794" s="752"/>
      <c r="G794" s="833">
        <f t="shared" ref="G794:G796" si="74">TRUNC(E794*F794,2)</f>
        <v>0</v>
      </c>
    </row>
    <row r="795" spans="1:7" ht="18" x14ac:dyDescent="0.2">
      <c r="A795" s="829" t="s">
        <v>117</v>
      </c>
      <c r="B795" s="829" t="s">
        <v>927</v>
      </c>
      <c r="C795" s="844" t="s">
        <v>928</v>
      </c>
      <c r="D795" s="831" t="s">
        <v>96</v>
      </c>
      <c r="E795" s="831">
        <v>2.5499999999999998E-2</v>
      </c>
      <c r="F795" s="752"/>
      <c r="G795" s="833">
        <f t="shared" si="74"/>
        <v>0</v>
      </c>
    </row>
    <row r="796" spans="1:7" ht="54" x14ac:dyDescent="0.2">
      <c r="A796" s="829" t="s">
        <v>117</v>
      </c>
      <c r="B796" s="829" t="s">
        <v>2294</v>
      </c>
      <c r="C796" s="830" t="s">
        <v>2295</v>
      </c>
      <c r="D796" s="831" t="s">
        <v>97</v>
      </c>
      <c r="E796" s="831">
        <v>3.7000000000000002E-3</v>
      </c>
      <c r="F796" s="752"/>
      <c r="G796" s="833">
        <f t="shared" si="74"/>
        <v>0</v>
      </c>
    </row>
    <row r="797" spans="1:7" ht="18" x14ac:dyDescent="0.2">
      <c r="A797" s="835" t="s">
        <v>147</v>
      </c>
      <c r="B797" s="836"/>
      <c r="C797" s="836"/>
      <c r="D797" s="836"/>
      <c r="E797" s="836"/>
      <c r="F797" s="837"/>
      <c r="G797" s="838">
        <f>SUM(G794:G796)</f>
        <v>0</v>
      </c>
    </row>
    <row r="798" spans="1:7" x14ac:dyDescent="0.2">
      <c r="A798" s="843"/>
      <c r="B798" s="843"/>
      <c r="C798" s="843"/>
      <c r="D798" s="843"/>
      <c r="E798" s="843"/>
      <c r="F798" s="843"/>
      <c r="G798" s="843"/>
    </row>
    <row r="799" spans="1:7" ht="72" x14ac:dyDescent="0.25">
      <c r="A799" s="818" t="s">
        <v>213</v>
      </c>
      <c r="B799" s="818" t="s">
        <v>1557</v>
      </c>
      <c r="C799" s="839" t="s">
        <v>1558</v>
      </c>
      <c r="D799" s="820" t="s">
        <v>1441</v>
      </c>
      <c r="E799" s="821"/>
      <c r="F799" s="822"/>
      <c r="G799" s="823">
        <f>G806</f>
        <v>0</v>
      </c>
    </row>
    <row r="800" spans="1:7" ht="18" x14ac:dyDescent="0.2">
      <c r="A800" s="824"/>
      <c r="B800" s="825"/>
      <c r="C800" s="825"/>
      <c r="D800" s="825"/>
      <c r="E800" s="825"/>
      <c r="F800" s="825"/>
      <c r="G800" s="826"/>
    </row>
    <row r="801" spans="1:7" ht="18" x14ac:dyDescent="0.2">
      <c r="A801" s="827" t="s">
        <v>142</v>
      </c>
      <c r="B801" s="828"/>
      <c r="C801" s="825" t="s">
        <v>95</v>
      </c>
      <c r="D801" s="825" t="s">
        <v>143</v>
      </c>
      <c r="E801" s="825" t="s">
        <v>144</v>
      </c>
      <c r="F801" s="825" t="s">
        <v>145</v>
      </c>
      <c r="G801" s="826" t="s">
        <v>146</v>
      </c>
    </row>
    <row r="802" spans="1:7" ht="36" x14ac:dyDescent="0.2">
      <c r="A802" s="829" t="s">
        <v>902</v>
      </c>
      <c r="B802" s="829" t="s">
        <v>2296</v>
      </c>
      <c r="C802" s="844" t="s">
        <v>2297</v>
      </c>
      <c r="D802" s="831" t="s">
        <v>296</v>
      </c>
      <c r="E802" s="831">
        <v>0.15809999999999999</v>
      </c>
      <c r="F802" s="752"/>
      <c r="G802" s="833">
        <f t="shared" ref="G802:G805" si="75">TRUNC(E802*F802,2)</f>
        <v>0</v>
      </c>
    </row>
    <row r="803" spans="1:7" ht="18" x14ac:dyDescent="0.2">
      <c r="A803" s="829" t="s">
        <v>117</v>
      </c>
      <c r="B803" s="829" t="s">
        <v>925</v>
      </c>
      <c r="C803" s="844" t="s">
        <v>926</v>
      </c>
      <c r="D803" s="831" t="s">
        <v>96</v>
      </c>
      <c r="E803" s="831">
        <v>0.40899999999999997</v>
      </c>
      <c r="F803" s="752"/>
      <c r="G803" s="833">
        <f t="shared" si="75"/>
        <v>0</v>
      </c>
    </row>
    <row r="804" spans="1:7" ht="18" x14ac:dyDescent="0.2">
      <c r="A804" s="829" t="s">
        <v>117</v>
      </c>
      <c r="B804" s="829" t="s">
        <v>927</v>
      </c>
      <c r="C804" s="830" t="s">
        <v>928</v>
      </c>
      <c r="D804" s="831" t="s">
        <v>96</v>
      </c>
      <c r="E804" s="831">
        <v>0.40899999999999997</v>
      </c>
      <c r="F804" s="752"/>
      <c r="G804" s="833">
        <f t="shared" si="75"/>
        <v>0</v>
      </c>
    </row>
    <row r="805" spans="1:7" ht="72" x14ac:dyDescent="0.2">
      <c r="A805" s="829" t="s">
        <v>117</v>
      </c>
      <c r="B805" s="829" t="s">
        <v>2298</v>
      </c>
      <c r="C805" s="830" t="s">
        <v>2299</v>
      </c>
      <c r="D805" s="831" t="s">
        <v>97</v>
      </c>
      <c r="E805" s="831">
        <v>2.93E-2</v>
      </c>
      <c r="F805" s="752"/>
      <c r="G805" s="833">
        <f t="shared" si="75"/>
        <v>0</v>
      </c>
    </row>
    <row r="806" spans="1:7" ht="18" x14ac:dyDescent="0.2">
      <c r="A806" s="835" t="s">
        <v>147</v>
      </c>
      <c r="B806" s="836"/>
      <c r="C806" s="836"/>
      <c r="D806" s="836"/>
      <c r="E806" s="836"/>
      <c r="F806" s="837"/>
      <c r="G806" s="838">
        <f>SUM(G802:G805)</f>
        <v>0</v>
      </c>
    </row>
    <row r="807" spans="1:7" x14ac:dyDescent="0.2">
      <c r="A807" s="843"/>
      <c r="B807" s="843"/>
      <c r="C807" s="843"/>
      <c r="D807" s="843"/>
      <c r="E807" s="843"/>
      <c r="F807" s="843"/>
      <c r="G807" s="843"/>
    </row>
    <row r="808" spans="1:7" ht="72" x14ac:dyDescent="0.25">
      <c r="A808" s="818" t="s">
        <v>213</v>
      </c>
      <c r="B808" s="818" t="s">
        <v>1559</v>
      </c>
      <c r="C808" s="839" t="s">
        <v>1560</v>
      </c>
      <c r="D808" s="820" t="s">
        <v>1441</v>
      </c>
      <c r="E808" s="821"/>
      <c r="F808" s="822"/>
      <c r="G808" s="823">
        <f>G815</f>
        <v>0</v>
      </c>
    </row>
    <row r="809" spans="1:7" ht="18" x14ac:dyDescent="0.2">
      <c r="A809" s="824"/>
      <c r="B809" s="825"/>
      <c r="C809" s="825"/>
      <c r="D809" s="825"/>
      <c r="E809" s="825"/>
      <c r="F809" s="825"/>
      <c r="G809" s="826"/>
    </row>
    <row r="810" spans="1:7" ht="18" x14ac:dyDescent="0.2">
      <c r="A810" s="827" t="s">
        <v>142</v>
      </c>
      <c r="B810" s="828"/>
      <c r="C810" s="825" t="s">
        <v>95</v>
      </c>
      <c r="D810" s="825" t="s">
        <v>143</v>
      </c>
      <c r="E810" s="825" t="s">
        <v>144</v>
      </c>
      <c r="F810" s="825" t="s">
        <v>145</v>
      </c>
      <c r="G810" s="826" t="s">
        <v>146</v>
      </c>
    </row>
    <row r="811" spans="1:7" ht="36" x14ac:dyDescent="0.2">
      <c r="A811" s="829" t="s">
        <v>902</v>
      </c>
      <c r="B811" s="829" t="s">
        <v>2296</v>
      </c>
      <c r="C811" s="844" t="s">
        <v>2297</v>
      </c>
      <c r="D811" s="831" t="s">
        <v>296</v>
      </c>
      <c r="E811" s="831">
        <v>0.15809999999999999</v>
      </c>
      <c r="F811" s="752"/>
      <c r="G811" s="833">
        <f t="shared" ref="G811:G814" si="76">TRUNC(E811*F811,2)</f>
        <v>0</v>
      </c>
    </row>
    <row r="812" spans="1:7" ht="18" x14ac:dyDescent="0.2">
      <c r="A812" s="829" t="s">
        <v>117</v>
      </c>
      <c r="B812" s="829" t="s">
        <v>925</v>
      </c>
      <c r="C812" s="844" t="s">
        <v>926</v>
      </c>
      <c r="D812" s="831" t="s">
        <v>96</v>
      </c>
      <c r="E812" s="831">
        <v>0.40899999999999997</v>
      </c>
      <c r="F812" s="752"/>
      <c r="G812" s="833">
        <f t="shared" si="76"/>
        <v>0</v>
      </c>
    </row>
    <row r="813" spans="1:7" ht="18" x14ac:dyDescent="0.2">
      <c r="A813" s="829" t="s">
        <v>117</v>
      </c>
      <c r="B813" s="829" t="s">
        <v>927</v>
      </c>
      <c r="C813" s="830" t="s">
        <v>928</v>
      </c>
      <c r="D813" s="831" t="s">
        <v>96</v>
      </c>
      <c r="E813" s="831">
        <v>0.40899999999999997</v>
      </c>
      <c r="F813" s="752"/>
      <c r="G813" s="833">
        <f t="shared" si="76"/>
        <v>0</v>
      </c>
    </row>
    <row r="814" spans="1:7" ht="72" x14ac:dyDescent="0.2">
      <c r="A814" s="829" t="s">
        <v>117</v>
      </c>
      <c r="B814" s="829" t="s">
        <v>2298</v>
      </c>
      <c r="C814" s="830" t="s">
        <v>2299</v>
      </c>
      <c r="D814" s="831" t="s">
        <v>97</v>
      </c>
      <c r="E814" s="831">
        <v>2.93E-2</v>
      </c>
      <c r="F814" s="752"/>
      <c r="G814" s="833">
        <f t="shared" si="76"/>
        <v>0</v>
      </c>
    </row>
    <row r="815" spans="1:7" ht="18" x14ac:dyDescent="0.2">
      <c r="A815" s="835" t="s">
        <v>147</v>
      </c>
      <c r="B815" s="836"/>
      <c r="C815" s="836"/>
      <c r="D815" s="836"/>
      <c r="E815" s="836"/>
      <c r="F815" s="837"/>
      <c r="G815" s="838">
        <f>SUM(G811:G814)</f>
        <v>0</v>
      </c>
    </row>
    <row r="816" spans="1:7" x14ac:dyDescent="0.2">
      <c r="A816" s="843"/>
      <c r="B816" s="843"/>
      <c r="C816" s="843"/>
      <c r="D816" s="843"/>
      <c r="E816" s="843"/>
      <c r="F816" s="843"/>
      <c r="G816" s="843"/>
    </row>
    <row r="817" spans="1:7" ht="54" x14ac:dyDescent="0.25">
      <c r="A817" s="818" t="s">
        <v>213</v>
      </c>
      <c r="B817" s="818" t="s">
        <v>1562</v>
      </c>
      <c r="C817" s="839" t="s">
        <v>1563</v>
      </c>
      <c r="D817" s="820" t="s">
        <v>1421</v>
      </c>
      <c r="E817" s="821"/>
      <c r="F817" s="822"/>
      <c r="G817" s="823">
        <f>G825</f>
        <v>0</v>
      </c>
    </row>
    <row r="818" spans="1:7" ht="18" x14ac:dyDescent="0.2">
      <c r="A818" s="824"/>
      <c r="B818" s="825"/>
      <c r="C818" s="825"/>
      <c r="D818" s="825"/>
      <c r="E818" s="825"/>
      <c r="F818" s="825"/>
      <c r="G818" s="826"/>
    </row>
    <row r="819" spans="1:7" ht="18" x14ac:dyDescent="0.2">
      <c r="A819" s="827" t="s">
        <v>142</v>
      </c>
      <c r="B819" s="828"/>
      <c r="C819" s="825" t="s">
        <v>95</v>
      </c>
      <c r="D819" s="825" t="s">
        <v>143</v>
      </c>
      <c r="E819" s="825" t="s">
        <v>144</v>
      </c>
      <c r="F819" s="825" t="s">
        <v>145</v>
      </c>
      <c r="G819" s="826" t="s">
        <v>146</v>
      </c>
    </row>
    <row r="820" spans="1:7" ht="18" x14ac:dyDescent="0.2">
      <c r="A820" s="829" t="s">
        <v>902</v>
      </c>
      <c r="B820" s="829" t="s">
        <v>2300</v>
      </c>
      <c r="C820" s="844" t="s">
        <v>2301</v>
      </c>
      <c r="D820" s="831" t="s">
        <v>913</v>
      </c>
      <c r="E820" s="831">
        <v>4.91</v>
      </c>
      <c r="F820" s="752"/>
      <c r="G820" s="833">
        <f t="shared" ref="G820:G824" si="77">TRUNC(E820*F820,2)</f>
        <v>0</v>
      </c>
    </row>
    <row r="821" spans="1:7" ht="18" x14ac:dyDescent="0.2">
      <c r="A821" s="829" t="s">
        <v>902</v>
      </c>
      <c r="B821" s="829" t="s">
        <v>2302</v>
      </c>
      <c r="C821" s="844" t="s">
        <v>2303</v>
      </c>
      <c r="D821" s="831" t="s">
        <v>913</v>
      </c>
      <c r="E821" s="831">
        <v>0.42199999999999999</v>
      </c>
      <c r="F821" s="752"/>
      <c r="G821" s="833">
        <f t="shared" si="77"/>
        <v>0</v>
      </c>
    </row>
    <row r="822" spans="1:7" ht="36" x14ac:dyDescent="0.2">
      <c r="A822" s="829" t="s">
        <v>902</v>
      </c>
      <c r="B822" s="829" t="s">
        <v>2304</v>
      </c>
      <c r="C822" s="844" t="s">
        <v>2305</v>
      </c>
      <c r="D822" s="831" t="s">
        <v>296</v>
      </c>
      <c r="E822" s="831">
        <v>1.0552999999999999</v>
      </c>
      <c r="F822" s="752"/>
      <c r="G822" s="833">
        <f t="shared" si="77"/>
        <v>0</v>
      </c>
    </row>
    <row r="823" spans="1:7" ht="36" x14ac:dyDescent="0.2">
      <c r="A823" s="829" t="s">
        <v>117</v>
      </c>
      <c r="B823" s="829" t="s">
        <v>1024</v>
      </c>
      <c r="C823" s="844" t="s">
        <v>1025</v>
      </c>
      <c r="D823" s="831" t="s">
        <v>96</v>
      </c>
      <c r="E823" s="831">
        <v>0.53410000000000002</v>
      </c>
      <c r="F823" s="752"/>
      <c r="G823" s="833">
        <f t="shared" si="77"/>
        <v>0</v>
      </c>
    </row>
    <row r="824" spans="1:7" ht="18" x14ac:dyDescent="0.2">
      <c r="A824" s="829" t="s">
        <v>117</v>
      </c>
      <c r="B824" s="829" t="s">
        <v>927</v>
      </c>
      <c r="C824" s="830" t="s">
        <v>928</v>
      </c>
      <c r="D824" s="831" t="s">
        <v>96</v>
      </c>
      <c r="E824" s="831">
        <v>0.26860000000000001</v>
      </c>
      <c r="F824" s="752"/>
      <c r="G824" s="833">
        <f t="shared" si="77"/>
        <v>0</v>
      </c>
    </row>
    <row r="825" spans="1:7" ht="18" x14ac:dyDescent="0.2">
      <c r="A825" s="835" t="s">
        <v>147</v>
      </c>
      <c r="B825" s="836"/>
      <c r="C825" s="836"/>
      <c r="D825" s="836"/>
      <c r="E825" s="836"/>
      <c r="F825" s="837"/>
      <c r="G825" s="838">
        <f>SUM(G820:G824)</f>
        <v>0</v>
      </c>
    </row>
    <row r="826" spans="1:7" x14ac:dyDescent="0.2">
      <c r="A826" s="843"/>
      <c r="B826" s="843"/>
      <c r="C826" s="843"/>
      <c r="D826" s="843"/>
      <c r="E826" s="843"/>
      <c r="F826" s="843"/>
      <c r="G826" s="843"/>
    </row>
    <row r="827" spans="1:7" ht="54" x14ac:dyDescent="0.25">
      <c r="A827" s="818" t="s">
        <v>213</v>
      </c>
      <c r="B827" s="818" t="s">
        <v>1564</v>
      </c>
      <c r="C827" s="839" t="s">
        <v>1565</v>
      </c>
      <c r="D827" s="820" t="s">
        <v>1421</v>
      </c>
      <c r="E827" s="821"/>
      <c r="F827" s="822"/>
      <c r="G827" s="823">
        <f>G835</f>
        <v>0</v>
      </c>
    </row>
    <row r="828" spans="1:7" ht="18" x14ac:dyDescent="0.2">
      <c r="A828" s="824"/>
      <c r="B828" s="825"/>
      <c r="C828" s="825"/>
      <c r="D828" s="825"/>
      <c r="E828" s="825"/>
      <c r="F828" s="825"/>
      <c r="G828" s="826"/>
    </row>
    <row r="829" spans="1:7" ht="18" x14ac:dyDescent="0.2">
      <c r="A829" s="827" t="s">
        <v>142</v>
      </c>
      <c r="B829" s="828"/>
      <c r="C829" s="825" t="s">
        <v>95</v>
      </c>
      <c r="D829" s="825" t="s">
        <v>143</v>
      </c>
      <c r="E829" s="825" t="s">
        <v>144</v>
      </c>
      <c r="F829" s="825" t="s">
        <v>145</v>
      </c>
      <c r="G829" s="826" t="s">
        <v>146</v>
      </c>
    </row>
    <row r="830" spans="1:7" ht="18" x14ac:dyDescent="0.2">
      <c r="A830" s="829" t="s">
        <v>902</v>
      </c>
      <c r="B830" s="829" t="s">
        <v>2300</v>
      </c>
      <c r="C830" s="844" t="s">
        <v>2301</v>
      </c>
      <c r="D830" s="831" t="s">
        <v>913</v>
      </c>
      <c r="E830" s="831">
        <v>4.91</v>
      </c>
      <c r="F830" s="752"/>
      <c r="G830" s="833">
        <f t="shared" ref="G830:G834" si="78">TRUNC(E830*F830,2)</f>
        <v>0</v>
      </c>
    </row>
    <row r="831" spans="1:7" ht="18" x14ac:dyDescent="0.2">
      <c r="A831" s="829" t="s">
        <v>902</v>
      </c>
      <c r="B831" s="829" t="s">
        <v>2302</v>
      </c>
      <c r="C831" s="844" t="s">
        <v>2303</v>
      </c>
      <c r="D831" s="831" t="s">
        <v>913</v>
      </c>
      <c r="E831" s="831">
        <v>0.42199999999999999</v>
      </c>
      <c r="F831" s="752"/>
      <c r="G831" s="833">
        <f t="shared" si="78"/>
        <v>0</v>
      </c>
    </row>
    <row r="832" spans="1:7" ht="36" x14ac:dyDescent="0.2">
      <c r="A832" s="829" t="s">
        <v>902</v>
      </c>
      <c r="B832" s="829" t="s">
        <v>2304</v>
      </c>
      <c r="C832" s="844" t="s">
        <v>2305</v>
      </c>
      <c r="D832" s="831" t="s">
        <v>296</v>
      </c>
      <c r="E832" s="831">
        <v>1.0552999999999999</v>
      </c>
      <c r="F832" s="752"/>
      <c r="G832" s="833">
        <f t="shared" si="78"/>
        <v>0</v>
      </c>
    </row>
    <row r="833" spans="1:7" ht="36" x14ac:dyDescent="0.2">
      <c r="A833" s="829" t="s">
        <v>117</v>
      </c>
      <c r="B833" s="829" t="s">
        <v>1024</v>
      </c>
      <c r="C833" s="844" t="s">
        <v>1025</v>
      </c>
      <c r="D833" s="831" t="s">
        <v>96</v>
      </c>
      <c r="E833" s="831">
        <v>0.53410000000000002</v>
      </c>
      <c r="F833" s="752"/>
      <c r="G833" s="833">
        <f t="shared" si="78"/>
        <v>0</v>
      </c>
    </row>
    <row r="834" spans="1:7" ht="18" x14ac:dyDescent="0.2">
      <c r="A834" s="829" t="s">
        <v>117</v>
      </c>
      <c r="B834" s="829" t="s">
        <v>927</v>
      </c>
      <c r="C834" s="830" t="s">
        <v>928</v>
      </c>
      <c r="D834" s="831" t="s">
        <v>96</v>
      </c>
      <c r="E834" s="831">
        <v>0.26860000000000001</v>
      </c>
      <c r="F834" s="752"/>
      <c r="G834" s="833">
        <f t="shared" si="78"/>
        <v>0</v>
      </c>
    </row>
    <row r="835" spans="1:7" ht="18" x14ac:dyDescent="0.2">
      <c r="A835" s="835" t="s">
        <v>147</v>
      </c>
      <c r="B835" s="836"/>
      <c r="C835" s="836"/>
      <c r="D835" s="836"/>
      <c r="E835" s="836"/>
      <c r="F835" s="837"/>
      <c r="G835" s="838">
        <f>SUM(G830:G834)</f>
        <v>0</v>
      </c>
    </row>
    <row r="836" spans="1:7" x14ac:dyDescent="0.2">
      <c r="A836" s="843"/>
      <c r="B836" s="843"/>
      <c r="C836" s="843"/>
      <c r="D836" s="843"/>
      <c r="E836" s="843"/>
      <c r="F836" s="843"/>
      <c r="G836" s="843"/>
    </row>
    <row r="837" spans="1:7" ht="18" x14ac:dyDescent="0.25">
      <c r="A837" s="818" t="s">
        <v>213</v>
      </c>
      <c r="B837" s="818" t="s">
        <v>321</v>
      </c>
      <c r="C837" s="839" t="s">
        <v>1566</v>
      </c>
      <c r="D837" s="820" t="s">
        <v>1279</v>
      </c>
      <c r="E837" s="821"/>
      <c r="F837" s="822"/>
      <c r="G837" s="823">
        <f>G844</f>
        <v>0</v>
      </c>
    </row>
    <row r="838" spans="1:7" ht="18" x14ac:dyDescent="0.2">
      <c r="A838" s="824"/>
      <c r="B838" s="825"/>
      <c r="C838" s="825"/>
      <c r="D838" s="825"/>
      <c r="E838" s="825"/>
      <c r="F838" s="825"/>
      <c r="G838" s="826"/>
    </row>
    <row r="839" spans="1:7" ht="18" x14ac:dyDescent="0.2">
      <c r="A839" s="827" t="s">
        <v>142</v>
      </c>
      <c r="B839" s="828"/>
      <c r="C839" s="825" t="s">
        <v>95</v>
      </c>
      <c r="D839" s="825" t="s">
        <v>143</v>
      </c>
      <c r="E839" s="825" t="s">
        <v>144</v>
      </c>
      <c r="F839" s="825" t="s">
        <v>145</v>
      </c>
      <c r="G839" s="826" t="s">
        <v>146</v>
      </c>
    </row>
    <row r="840" spans="1:7" ht="18" x14ac:dyDescent="0.2">
      <c r="A840" s="829" t="s">
        <v>902</v>
      </c>
      <c r="B840" s="829" t="s">
        <v>1026</v>
      </c>
      <c r="C840" s="844" t="s">
        <v>1027</v>
      </c>
      <c r="D840" s="831" t="s">
        <v>913</v>
      </c>
      <c r="E840" s="831">
        <v>4.0300000000000002E-2</v>
      </c>
      <c r="F840" s="752"/>
      <c r="G840" s="833">
        <f t="shared" ref="G840:G843" si="79">TRUNC(E840*F840,2)</f>
        <v>0</v>
      </c>
    </row>
    <row r="841" spans="1:7" ht="36" x14ac:dyDescent="0.2">
      <c r="A841" s="829" t="s">
        <v>902</v>
      </c>
      <c r="B841" s="829" t="s">
        <v>2306</v>
      </c>
      <c r="C841" s="844" t="s">
        <v>2307</v>
      </c>
      <c r="D841" s="831" t="s">
        <v>916</v>
      </c>
      <c r="E841" s="831">
        <v>1.0349999999999999</v>
      </c>
      <c r="F841" s="752"/>
      <c r="G841" s="833">
        <f t="shared" si="79"/>
        <v>0</v>
      </c>
    </row>
    <row r="842" spans="1:7" ht="36" x14ac:dyDescent="0.2">
      <c r="A842" s="829" t="s">
        <v>117</v>
      </c>
      <c r="B842" s="829" t="s">
        <v>1014</v>
      </c>
      <c r="C842" s="844" t="s">
        <v>1015</v>
      </c>
      <c r="D842" s="831" t="s">
        <v>96</v>
      </c>
      <c r="E842" s="831">
        <v>0.36349999999999999</v>
      </c>
      <c r="F842" s="752"/>
      <c r="G842" s="833">
        <f t="shared" si="79"/>
        <v>0</v>
      </c>
    </row>
    <row r="843" spans="1:7" ht="18" x14ac:dyDescent="0.2">
      <c r="A843" s="829" t="s">
        <v>117</v>
      </c>
      <c r="B843" s="829" t="s">
        <v>927</v>
      </c>
      <c r="C843" s="844" t="s">
        <v>928</v>
      </c>
      <c r="D843" s="831" t="s">
        <v>96</v>
      </c>
      <c r="E843" s="831">
        <v>0.15140000000000001</v>
      </c>
      <c r="F843" s="752"/>
      <c r="G843" s="833">
        <f t="shared" si="79"/>
        <v>0</v>
      </c>
    </row>
    <row r="844" spans="1:7" ht="18" x14ac:dyDescent="0.2">
      <c r="A844" s="835" t="s">
        <v>147</v>
      </c>
      <c r="B844" s="836"/>
      <c r="C844" s="836"/>
      <c r="D844" s="836"/>
      <c r="E844" s="836"/>
      <c r="F844" s="837"/>
      <c r="G844" s="838">
        <f>SUM(G840:G843)</f>
        <v>0</v>
      </c>
    </row>
    <row r="845" spans="1:7" x14ac:dyDescent="0.2">
      <c r="A845" s="843"/>
      <c r="B845" s="843"/>
      <c r="C845" s="843"/>
      <c r="D845" s="843"/>
      <c r="E845" s="843"/>
      <c r="F845" s="843"/>
      <c r="G845" s="843"/>
    </row>
    <row r="846" spans="1:7" ht="72" x14ac:dyDescent="0.25">
      <c r="A846" s="818" t="s">
        <v>213</v>
      </c>
      <c r="B846" s="818" t="s">
        <v>324</v>
      </c>
      <c r="C846" s="839" t="s">
        <v>1567</v>
      </c>
      <c r="D846" s="820" t="s">
        <v>1441</v>
      </c>
      <c r="E846" s="821"/>
      <c r="F846" s="822"/>
      <c r="G846" s="823">
        <f>G852</f>
        <v>0</v>
      </c>
    </row>
    <row r="847" spans="1:7" ht="18" x14ac:dyDescent="0.2">
      <c r="A847" s="824"/>
      <c r="B847" s="825"/>
      <c r="C847" s="825"/>
      <c r="D847" s="825"/>
      <c r="E847" s="825"/>
      <c r="F847" s="825"/>
      <c r="G847" s="826"/>
    </row>
    <row r="848" spans="1:7" ht="18" x14ac:dyDescent="0.2">
      <c r="A848" s="827" t="s">
        <v>142</v>
      </c>
      <c r="B848" s="828"/>
      <c r="C848" s="825" t="s">
        <v>95</v>
      </c>
      <c r="D848" s="825" t="s">
        <v>143</v>
      </c>
      <c r="E848" s="825" t="s">
        <v>144</v>
      </c>
      <c r="F848" s="825" t="s">
        <v>145</v>
      </c>
      <c r="G848" s="826" t="s">
        <v>146</v>
      </c>
    </row>
    <row r="849" spans="1:7" ht="72" x14ac:dyDescent="0.2">
      <c r="A849" s="829" t="s">
        <v>902</v>
      </c>
      <c r="B849" s="829" t="s">
        <v>2308</v>
      </c>
      <c r="C849" s="844" t="s">
        <v>2309</v>
      </c>
      <c r="D849" s="831" t="s">
        <v>296</v>
      </c>
      <c r="E849" s="831">
        <v>1</v>
      </c>
      <c r="F849" s="752"/>
      <c r="G849" s="833">
        <f t="shared" ref="G849:G851" si="80">TRUNC(E849*F849,2)</f>
        <v>0</v>
      </c>
    </row>
    <row r="850" spans="1:7" ht="36" x14ac:dyDescent="0.2">
      <c r="A850" s="829" t="s">
        <v>117</v>
      </c>
      <c r="B850" s="829" t="s">
        <v>2270</v>
      </c>
      <c r="C850" s="844" t="s">
        <v>2271</v>
      </c>
      <c r="D850" s="831" t="s">
        <v>96</v>
      </c>
      <c r="E850" s="831">
        <v>0.47860000000000003</v>
      </c>
      <c r="F850" s="752"/>
      <c r="G850" s="833">
        <f t="shared" si="80"/>
        <v>0</v>
      </c>
    </row>
    <row r="851" spans="1:7" ht="18" x14ac:dyDescent="0.2">
      <c r="A851" s="829" t="s">
        <v>117</v>
      </c>
      <c r="B851" s="829" t="s">
        <v>927</v>
      </c>
      <c r="C851" s="844" t="s">
        <v>928</v>
      </c>
      <c r="D851" s="831" t="s">
        <v>96</v>
      </c>
      <c r="E851" s="831">
        <v>0.47860000000000003</v>
      </c>
      <c r="F851" s="752"/>
      <c r="G851" s="833">
        <f t="shared" si="80"/>
        <v>0</v>
      </c>
    </row>
    <row r="852" spans="1:7" ht="18" x14ac:dyDescent="0.2">
      <c r="A852" s="835" t="s">
        <v>147</v>
      </c>
      <c r="B852" s="836"/>
      <c r="C852" s="836"/>
      <c r="D852" s="836"/>
      <c r="E852" s="836"/>
      <c r="F852" s="837"/>
      <c r="G852" s="838">
        <f>SUM(G849:G851)</f>
        <v>0</v>
      </c>
    </row>
    <row r="853" spans="1:7" x14ac:dyDescent="0.2">
      <c r="A853" s="843"/>
      <c r="B853" s="843"/>
      <c r="C853" s="843"/>
      <c r="D853" s="843"/>
      <c r="E853" s="843"/>
      <c r="F853" s="843"/>
      <c r="G853" s="843"/>
    </row>
    <row r="854" spans="1:7" ht="36" x14ac:dyDescent="0.25">
      <c r="A854" s="818" t="s">
        <v>213</v>
      </c>
      <c r="B854" s="818" t="s">
        <v>1568</v>
      </c>
      <c r="C854" s="839" t="s">
        <v>1569</v>
      </c>
      <c r="D854" s="820" t="s">
        <v>1570</v>
      </c>
      <c r="E854" s="821"/>
      <c r="F854" s="822"/>
      <c r="G854" s="823">
        <f>G866</f>
        <v>0</v>
      </c>
    </row>
    <row r="855" spans="1:7" ht="18" x14ac:dyDescent="0.2">
      <c r="A855" s="824"/>
      <c r="B855" s="825"/>
      <c r="C855" s="825"/>
      <c r="D855" s="825"/>
      <c r="E855" s="825"/>
      <c r="F855" s="825"/>
      <c r="G855" s="826"/>
    </row>
    <row r="856" spans="1:7" ht="18" x14ac:dyDescent="0.2">
      <c r="A856" s="827" t="s">
        <v>142</v>
      </c>
      <c r="B856" s="828"/>
      <c r="C856" s="825" t="s">
        <v>95</v>
      </c>
      <c r="D856" s="825" t="s">
        <v>143</v>
      </c>
      <c r="E856" s="825" t="s">
        <v>144</v>
      </c>
      <c r="F856" s="825" t="s">
        <v>145</v>
      </c>
      <c r="G856" s="826" t="s">
        <v>146</v>
      </c>
    </row>
    <row r="857" spans="1:7" ht="18" x14ac:dyDescent="0.2">
      <c r="A857" s="829" t="s">
        <v>902</v>
      </c>
      <c r="B857" s="829" t="s">
        <v>2310</v>
      </c>
      <c r="C857" s="844" t="s">
        <v>2311</v>
      </c>
      <c r="D857" s="831" t="s">
        <v>2312</v>
      </c>
      <c r="E857" s="831">
        <v>3.86</v>
      </c>
      <c r="F857" s="752"/>
      <c r="G857" s="833">
        <f t="shared" ref="G857:G865" si="81">TRUNC(E857*F857,2)</f>
        <v>0</v>
      </c>
    </row>
    <row r="858" spans="1:7" ht="36" x14ac:dyDescent="0.2">
      <c r="A858" s="829" t="s">
        <v>902</v>
      </c>
      <c r="B858" s="829" t="s">
        <v>2313</v>
      </c>
      <c r="C858" s="844" t="s">
        <v>2314</v>
      </c>
      <c r="D858" s="831" t="s">
        <v>913</v>
      </c>
      <c r="E858" s="831">
        <v>0.68600000000000005</v>
      </c>
      <c r="F858" s="752"/>
      <c r="G858" s="833">
        <f t="shared" si="81"/>
        <v>0</v>
      </c>
    </row>
    <row r="859" spans="1:7" ht="36" x14ac:dyDescent="0.2">
      <c r="A859" s="829" t="s">
        <v>902</v>
      </c>
      <c r="B859" s="829" t="s">
        <v>2258</v>
      </c>
      <c r="C859" s="844" t="s">
        <v>2259</v>
      </c>
      <c r="D859" s="831" t="s">
        <v>913</v>
      </c>
      <c r="E859" s="831">
        <v>4.1000000000000002E-2</v>
      </c>
      <c r="F859" s="752"/>
      <c r="G859" s="833">
        <f t="shared" si="81"/>
        <v>0</v>
      </c>
    </row>
    <row r="860" spans="1:7" ht="18" x14ac:dyDescent="0.2">
      <c r="A860" s="829" t="s">
        <v>902</v>
      </c>
      <c r="B860" s="829" t="s">
        <v>2315</v>
      </c>
      <c r="C860" s="844" t="s">
        <v>2316</v>
      </c>
      <c r="D860" s="831" t="s">
        <v>2317</v>
      </c>
      <c r="E860" s="831">
        <v>0.01</v>
      </c>
      <c r="F860" s="752"/>
      <c r="G860" s="833">
        <f t="shared" si="81"/>
        <v>0</v>
      </c>
    </row>
    <row r="861" spans="1:7" ht="18" x14ac:dyDescent="0.2">
      <c r="A861" s="829" t="s">
        <v>118</v>
      </c>
      <c r="B861" s="829" t="s">
        <v>2318</v>
      </c>
      <c r="C861" s="844" t="s">
        <v>2319</v>
      </c>
      <c r="D861" s="831" t="s">
        <v>108</v>
      </c>
      <c r="E861" s="831">
        <v>1.05</v>
      </c>
      <c r="F861" s="752"/>
      <c r="G861" s="833">
        <f t="shared" si="81"/>
        <v>0</v>
      </c>
    </row>
    <row r="862" spans="1:7" ht="36" x14ac:dyDescent="0.2">
      <c r="A862" s="829" t="s">
        <v>117</v>
      </c>
      <c r="B862" s="829" t="s">
        <v>1020</v>
      </c>
      <c r="C862" s="844" t="s">
        <v>1021</v>
      </c>
      <c r="D862" s="831" t="s">
        <v>96</v>
      </c>
      <c r="E862" s="831">
        <v>1</v>
      </c>
      <c r="F862" s="752"/>
      <c r="G862" s="833">
        <f t="shared" si="81"/>
        <v>0</v>
      </c>
    </row>
    <row r="863" spans="1:7" ht="36" x14ac:dyDescent="0.2">
      <c r="A863" s="829" t="s">
        <v>117</v>
      </c>
      <c r="B863" s="829" t="s">
        <v>1010</v>
      </c>
      <c r="C863" s="844" t="s">
        <v>1011</v>
      </c>
      <c r="D863" s="831" t="s">
        <v>96</v>
      </c>
      <c r="E863" s="831">
        <v>1</v>
      </c>
      <c r="F863" s="752"/>
      <c r="G863" s="833">
        <f t="shared" si="81"/>
        <v>0</v>
      </c>
    </row>
    <row r="864" spans="1:7" ht="18" x14ac:dyDescent="0.2">
      <c r="A864" s="829" t="s">
        <v>117</v>
      </c>
      <c r="B864" s="829" t="s">
        <v>990</v>
      </c>
      <c r="C864" s="844" t="s">
        <v>991</v>
      </c>
      <c r="D864" s="831" t="s">
        <v>96</v>
      </c>
      <c r="E864" s="831">
        <v>1</v>
      </c>
      <c r="F864" s="752"/>
      <c r="G864" s="833">
        <f t="shared" si="81"/>
        <v>0</v>
      </c>
    </row>
    <row r="865" spans="1:7" ht="18" x14ac:dyDescent="0.2">
      <c r="A865" s="829" t="s">
        <v>117</v>
      </c>
      <c r="B865" s="829" t="s">
        <v>1148</v>
      </c>
      <c r="C865" s="844" t="s">
        <v>1149</v>
      </c>
      <c r="D865" s="831" t="s">
        <v>96</v>
      </c>
      <c r="E865" s="831">
        <v>1</v>
      </c>
      <c r="F865" s="752"/>
      <c r="G865" s="833">
        <f t="shared" si="81"/>
        <v>0</v>
      </c>
    </row>
    <row r="866" spans="1:7" ht="18" x14ac:dyDescent="0.2">
      <c r="A866" s="835" t="s">
        <v>147</v>
      </c>
      <c r="B866" s="836"/>
      <c r="C866" s="836"/>
      <c r="D866" s="836"/>
      <c r="E866" s="836"/>
      <c r="F866" s="837"/>
      <c r="G866" s="838">
        <f>SUM(G857:G865)</f>
        <v>0</v>
      </c>
    </row>
    <row r="867" spans="1:7" x14ac:dyDescent="0.2">
      <c r="A867" s="843"/>
      <c r="B867" s="843"/>
      <c r="C867" s="843"/>
      <c r="D867" s="843"/>
      <c r="E867" s="843"/>
      <c r="F867" s="843"/>
      <c r="G867" s="843"/>
    </row>
    <row r="868" spans="1:7" ht="36" x14ac:dyDescent="0.25">
      <c r="A868" s="818" t="s">
        <v>213</v>
      </c>
      <c r="B868" s="818" t="s">
        <v>328</v>
      </c>
      <c r="C868" s="839" t="s">
        <v>1573</v>
      </c>
      <c r="D868" s="820" t="s">
        <v>1421</v>
      </c>
      <c r="E868" s="821"/>
      <c r="F868" s="822"/>
      <c r="G868" s="823">
        <f>G876</f>
        <v>0</v>
      </c>
    </row>
    <row r="869" spans="1:7" ht="18" x14ac:dyDescent="0.2">
      <c r="A869" s="824"/>
      <c r="B869" s="825"/>
      <c r="C869" s="825"/>
      <c r="D869" s="825"/>
      <c r="E869" s="825"/>
      <c r="F869" s="825"/>
      <c r="G869" s="826"/>
    </row>
    <row r="870" spans="1:7" ht="18" x14ac:dyDescent="0.2">
      <c r="A870" s="827" t="s">
        <v>142</v>
      </c>
      <c r="B870" s="828"/>
      <c r="C870" s="825" t="s">
        <v>95</v>
      </c>
      <c r="D870" s="825" t="s">
        <v>143</v>
      </c>
      <c r="E870" s="825" t="s">
        <v>144</v>
      </c>
      <c r="F870" s="825" t="s">
        <v>145</v>
      </c>
      <c r="G870" s="826" t="s">
        <v>146</v>
      </c>
    </row>
    <row r="871" spans="1:7" ht="36" x14ac:dyDescent="0.2">
      <c r="A871" s="829" t="s">
        <v>902</v>
      </c>
      <c r="B871" s="829" t="s">
        <v>1028</v>
      </c>
      <c r="C871" s="844" t="s">
        <v>1029</v>
      </c>
      <c r="D871" s="831" t="s">
        <v>1030</v>
      </c>
      <c r="E871" s="831">
        <v>0.21</v>
      </c>
      <c r="F871" s="752"/>
      <c r="G871" s="833">
        <f t="shared" ref="G871:G875" si="82">TRUNC(E871*F871,2)</f>
        <v>0</v>
      </c>
    </row>
    <row r="872" spans="1:7" ht="18" x14ac:dyDescent="0.2">
      <c r="A872" s="829" t="s">
        <v>902</v>
      </c>
      <c r="B872" s="829" t="s">
        <v>1031</v>
      </c>
      <c r="C872" s="844" t="s">
        <v>1032</v>
      </c>
      <c r="D872" s="831" t="s">
        <v>913</v>
      </c>
      <c r="E872" s="831">
        <v>0.5</v>
      </c>
      <c r="F872" s="752"/>
      <c r="G872" s="833">
        <f t="shared" si="82"/>
        <v>0</v>
      </c>
    </row>
    <row r="873" spans="1:7" ht="18" x14ac:dyDescent="0.2">
      <c r="A873" s="829" t="s">
        <v>117</v>
      </c>
      <c r="B873" s="829" t="s">
        <v>925</v>
      </c>
      <c r="C873" s="844" t="s">
        <v>926</v>
      </c>
      <c r="D873" s="831" t="s">
        <v>96</v>
      </c>
      <c r="E873" s="831">
        <v>0.245</v>
      </c>
      <c r="F873" s="752"/>
      <c r="G873" s="833">
        <f t="shared" si="82"/>
        <v>0</v>
      </c>
    </row>
    <row r="874" spans="1:7" ht="18" x14ac:dyDescent="0.2">
      <c r="A874" s="829" t="s">
        <v>117</v>
      </c>
      <c r="B874" s="829" t="s">
        <v>927</v>
      </c>
      <c r="C874" s="844" t="s">
        <v>928</v>
      </c>
      <c r="D874" s="831" t="s">
        <v>96</v>
      </c>
      <c r="E874" s="831">
        <v>0.123</v>
      </c>
      <c r="F874" s="752"/>
      <c r="G874" s="833">
        <f t="shared" si="82"/>
        <v>0</v>
      </c>
    </row>
    <row r="875" spans="1:7" ht="54" x14ac:dyDescent="0.2">
      <c r="A875" s="829" t="s">
        <v>117</v>
      </c>
      <c r="B875" s="829" t="s">
        <v>1033</v>
      </c>
      <c r="C875" s="844" t="s">
        <v>1034</v>
      </c>
      <c r="D875" s="831" t="s">
        <v>97</v>
      </c>
      <c r="E875" s="831">
        <v>4.3099999999999999E-2</v>
      </c>
      <c r="F875" s="752"/>
      <c r="G875" s="833">
        <f t="shared" si="82"/>
        <v>0</v>
      </c>
    </row>
    <row r="876" spans="1:7" ht="18" x14ac:dyDescent="0.2">
      <c r="A876" s="835" t="s">
        <v>147</v>
      </c>
      <c r="B876" s="836"/>
      <c r="C876" s="836"/>
      <c r="D876" s="836"/>
      <c r="E876" s="836"/>
      <c r="F876" s="837"/>
      <c r="G876" s="838">
        <f>SUM(G871:G875)</f>
        <v>0</v>
      </c>
    </row>
    <row r="877" spans="1:7" x14ac:dyDescent="0.2">
      <c r="A877" s="843"/>
      <c r="B877" s="843"/>
      <c r="C877" s="843"/>
      <c r="D877" s="843"/>
      <c r="E877" s="843"/>
      <c r="F877" s="843"/>
      <c r="G877" s="843"/>
    </row>
    <row r="878" spans="1:7" ht="18" x14ac:dyDescent="0.25">
      <c r="A878" s="818" t="s">
        <v>213</v>
      </c>
      <c r="B878" s="818" t="s">
        <v>1577</v>
      </c>
      <c r="C878" s="839" t="s">
        <v>1578</v>
      </c>
      <c r="D878" s="820" t="s">
        <v>1508</v>
      </c>
      <c r="E878" s="821"/>
      <c r="F878" s="822"/>
      <c r="G878" s="823">
        <f>G886</f>
        <v>0</v>
      </c>
    </row>
    <row r="879" spans="1:7" ht="18" x14ac:dyDescent="0.2">
      <c r="A879" s="824"/>
      <c r="B879" s="825"/>
      <c r="C879" s="825"/>
      <c r="D879" s="825"/>
      <c r="E879" s="825"/>
      <c r="F879" s="825"/>
      <c r="G879" s="826"/>
    </row>
    <row r="880" spans="1:7" ht="18" x14ac:dyDescent="0.2">
      <c r="A880" s="827" t="s">
        <v>142</v>
      </c>
      <c r="B880" s="828"/>
      <c r="C880" s="825" t="s">
        <v>95</v>
      </c>
      <c r="D880" s="825" t="s">
        <v>143</v>
      </c>
      <c r="E880" s="825" t="s">
        <v>144</v>
      </c>
      <c r="F880" s="825" t="s">
        <v>145</v>
      </c>
      <c r="G880" s="826" t="s">
        <v>146</v>
      </c>
    </row>
    <row r="881" spans="1:7" ht="18" x14ac:dyDescent="0.2">
      <c r="A881" s="829" t="s">
        <v>902</v>
      </c>
      <c r="B881" s="829" t="s">
        <v>2300</v>
      </c>
      <c r="C881" s="844" t="s">
        <v>2301</v>
      </c>
      <c r="D881" s="831" t="s">
        <v>913</v>
      </c>
      <c r="E881" s="831">
        <v>0.63919999999999999</v>
      </c>
      <c r="F881" s="752"/>
      <c r="G881" s="833">
        <f t="shared" ref="G881:G885" si="83">TRUNC(E881*F881,2)</f>
        <v>0</v>
      </c>
    </row>
    <row r="882" spans="1:7" ht="36" x14ac:dyDescent="0.2">
      <c r="A882" s="829" t="s">
        <v>902</v>
      </c>
      <c r="B882" s="829" t="s">
        <v>2320</v>
      </c>
      <c r="C882" s="844" t="s">
        <v>2321</v>
      </c>
      <c r="D882" s="831" t="s">
        <v>296</v>
      </c>
      <c r="E882" s="831">
        <v>0.15</v>
      </c>
      <c r="F882" s="752"/>
      <c r="G882" s="833">
        <f t="shared" si="83"/>
        <v>0</v>
      </c>
    </row>
    <row r="883" spans="1:7" ht="18" x14ac:dyDescent="0.2">
      <c r="A883" s="829" t="s">
        <v>902</v>
      </c>
      <c r="B883" s="829" t="s">
        <v>2302</v>
      </c>
      <c r="C883" s="844" t="s">
        <v>2303</v>
      </c>
      <c r="D883" s="831" t="s">
        <v>913</v>
      </c>
      <c r="E883" s="831">
        <v>0.09</v>
      </c>
      <c r="F883" s="752"/>
      <c r="G883" s="833">
        <f t="shared" si="83"/>
        <v>0</v>
      </c>
    </row>
    <row r="884" spans="1:7" ht="36" x14ac:dyDescent="0.2">
      <c r="A884" s="829" t="s">
        <v>117</v>
      </c>
      <c r="B884" s="829" t="s">
        <v>1024</v>
      </c>
      <c r="C884" s="844" t="s">
        <v>1025</v>
      </c>
      <c r="D884" s="831" t="s">
        <v>96</v>
      </c>
      <c r="E884" s="831">
        <v>7.6399999999999996E-2</v>
      </c>
      <c r="F884" s="752"/>
      <c r="G884" s="833">
        <f t="shared" si="83"/>
        <v>0</v>
      </c>
    </row>
    <row r="885" spans="1:7" ht="18" x14ac:dyDescent="0.2">
      <c r="A885" s="829" t="s">
        <v>117</v>
      </c>
      <c r="B885" s="829" t="s">
        <v>927</v>
      </c>
      <c r="C885" s="844" t="s">
        <v>928</v>
      </c>
      <c r="D885" s="831" t="s">
        <v>96</v>
      </c>
      <c r="E885" s="831">
        <v>2.9600000000000001E-2</v>
      </c>
      <c r="F885" s="752"/>
      <c r="G885" s="833">
        <f t="shared" si="83"/>
        <v>0</v>
      </c>
    </row>
    <row r="886" spans="1:7" ht="18" x14ac:dyDescent="0.2">
      <c r="A886" s="835" t="s">
        <v>147</v>
      </c>
      <c r="B886" s="836"/>
      <c r="C886" s="836"/>
      <c r="D886" s="836"/>
      <c r="E886" s="836"/>
      <c r="F886" s="837"/>
      <c r="G886" s="838">
        <f>SUM(G881:G885)</f>
        <v>0</v>
      </c>
    </row>
    <row r="887" spans="1:7" x14ac:dyDescent="0.2">
      <c r="A887" s="843"/>
      <c r="B887" s="843"/>
      <c r="C887" s="843"/>
      <c r="D887" s="843"/>
      <c r="E887" s="843"/>
      <c r="F887" s="843"/>
      <c r="G887" s="843"/>
    </row>
    <row r="888" spans="1:7" ht="18" x14ac:dyDescent="0.25">
      <c r="A888" s="818" t="s">
        <v>213</v>
      </c>
      <c r="B888" s="818" t="s">
        <v>1579</v>
      </c>
      <c r="C888" s="839" t="s">
        <v>2209</v>
      </c>
      <c r="D888" s="820" t="s">
        <v>1279</v>
      </c>
      <c r="E888" s="821"/>
      <c r="F888" s="822"/>
      <c r="G888" s="823">
        <f>G895</f>
        <v>0</v>
      </c>
    </row>
    <row r="889" spans="1:7" ht="18" x14ac:dyDescent="0.2">
      <c r="A889" s="824"/>
      <c r="B889" s="825"/>
      <c r="C889" s="825"/>
      <c r="D889" s="825"/>
      <c r="E889" s="825"/>
      <c r="F889" s="825"/>
      <c r="G889" s="826"/>
    </row>
    <row r="890" spans="1:7" ht="18" x14ac:dyDescent="0.2">
      <c r="A890" s="827" t="s">
        <v>142</v>
      </c>
      <c r="B890" s="828"/>
      <c r="C890" s="825" t="s">
        <v>95</v>
      </c>
      <c r="D890" s="825" t="s">
        <v>143</v>
      </c>
      <c r="E890" s="825" t="s">
        <v>144</v>
      </c>
      <c r="F890" s="825" t="s">
        <v>145</v>
      </c>
      <c r="G890" s="826" t="s">
        <v>146</v>
      </c>
    </row>
    <row r="891" spans="1:7" ht="54" x14ac:dyDescent="0.2">
      <c r="A891" s="829" t="s">
        <v>902</v>
      </c>
      <c r="B891" s="829" t="s">
        <v>2322</v>
      </c>
      <c r="C891" s="844" t="s">
        <v>2323</v>
      </c>
      <c r="D891" s="831" t="s">
        <v>913</v>
      </c>
      <c r="E891" s="831">
        <v>2.3239999999999998</v>
      </c>
      <c r="F891" s="752"/>
      <c r="G891" s="833">
        <f t="shared" ref="G891:G894" si="84">TRUNC(E891*F891,2)</f>
        <v>0</v>
      </c>
    </row>
    <row r="892" spans="1:7" ht="18" x14ac:dyDescent="0.2">
      <c r="A892" s="829" t="s">
        <v>117</v>
      </c>
      <c r="B892" s="829" t="s">
        <v>925</v>
      </c>
      <c r="C892" s="844" t="s">
        <v>926</v>
      </c>
      <c r="D892" s="831" t="s">
        <v>96</v>
      </c>
      <c r="E892" s="831">
        <v>0.58330000000000004</v>
      </c>
      <c r="F892" s="752"/>
      <c r="G892" s="833">
        <f t="shared" si="84"/>
        <v>0</v>
      </c>
    </row>
    <row r="893" spans="1:7" ht="18" x14ac:dyDescent="0.2">
      <c r="A893" s="829" t="s">
        <v>117</v>
      </c>
      <c r="B893" s="829" t="s">
        <v>927</v>
      </c>
      <c r="C893" s="844" t="s">
        <v>928</v>
      </c>
      <c r="D893" s="831" t="s">
        <v>96</v>
      </c>
      <c r="E893" s="831">
        <v>0.24299999999999999</v>
      </c>
      <c r="F893" s="752"/>
      <c r="G893" s="833">
        <f t="shared" si="84"/>
        <v>0</v>
      </c>
    </row>
    <row r="894" spans="1:7" ht="54" x14ac:dyDescent="0.2">
      <c r="A894" s="829" t="s">
        <v>117</v>
      </c>
      <c r="B894" s="829" t="s">
        <v>2324</v>
      </c>
      <c r="C894" s="844" t="s">
        <v>2325</v>
      </c>
      <c r="D894" s="831" t="s">
        <v>97</v>
      </c>
      <c r="E894" s="831">
        <v>1.6999999999999999E-3</v>
      </c>
      <c r="F894" s="752"/>
      <c r="G894" s="833">
        <f t="shared" si="84"/>
        <v>0</v>
      </c>
    </row>
    <row r="895" spans="1:7" ht="18" x14ac:dyDescent="0.2">
      <c r="A895" s="835" t="s">
        <v>147</v>
      </c>
      <c r="B895" s="836"/>
      <c r="C895" s="836"/>
      <c r="D895" s="836"/>
      <c r="E895" s="836"/>
      <c r="F895" s="837"/>
      <c r="G895" s="838">
        <f>SUM(G891:G894)</f>
        <v>0</v>
      </c>
    </row>
    <row r="896" spans="1:7" x14ac:dyDescent="0.2">
      <c r="A896" s="843"/>
      <c r="B896" s="843"/>
      <c r="C896" s="843"/>
      <c r="D896" s="843"/>
      <c r="E896" s="843"/>
      <c r="F896" s="843"/>
      <c r="G896" s="843"/>
    </row>
    <row r="897" spans="1:7" ht="18" x14ac:dyDescent="0.25">
      <c r="A897" s="818" t="s">
        <v>213</v>
      </c>
      <c r="B897" s="818" t="s">
        <v>1580</v>
      </c>
      <c r="C897" s="839" t="s">
        <v>2208</v>
      </c>
      <c r="D897" s="820" t="s">
        <v>1508</v>
      </c>
      <c r="E897" s="821"/>
      <c r="F897" s="822"/>
      <c r="G897" s="823">
        <f>G904</f>
        <v>0</v>
      </c>
    </row>
    <row r="898" spans="1:7" ht="18" x14ac:dyDescent="0.2">
      <c r="A898" s="824"/>
      <c r="B898" s="825"/>
      <c r="C898" s="825"/>
      <c r="D898" s="825"/>
      <c r="E898" s="825"/>
      <c r="F898" s="825"/>
      <c r="G898" s="826"/>
    </row>
    <row r="899" spans="1:7" ht="18" x14ac:dyDescent="0.2">
      <c r="A899" s="827" t="s">
        <v>142</v>
      </c>
      <c r="B899" s="828"/>
      <c r="C899" s="825" t="s">
        <v>95</v>
      </c>
      <c r="D899" s="825" t="s">
        <v>143</v>
      </c>
      <c r="E899" s="825" t="s">
        <v>144</v>
      </c>
      <c r="F899" s="825" t="s">
        <v>145</v>
      </c>
      <c r="G899" s="826" t="s">
        <v>146</v>
      </c>
    </row>
    <row r="900" spans="1:7" ht="18" x14ac:dyDescent="0.2">
      <c r="A900" s="829" t="s">
        <v>902</v>
      </c>
      <c r="B900" s="829" t="s">
        <v>1039</v>
      </c>
      <c r="C900" s="844" t="s">
        <v>1040</v>
      </c>
      <c r="D900" s="831" t="s">
        <v>913</v>
      </c>
      <c r="E900" s="831">
        <v>1.29</v>
      </c>
      <c r="F900" s="752"/>
      <c r="G900" s="833">
        <f t="shared" ref="G900:G903" si="85">TRUNC(E900*F900,2)</f>
        <v>0</v>
      </c>
    </row>
    <row r="901" spans="1:7" ht="54" x14ac:dyDescent="0.2">
      <c r="A901" s="829" t="s">
        <v>902</v>
      </c>
      <c r="B901" s="829" t="s">
        <v>1041</v>
      </c>
      <c r="C901" s="844" t="s">
        <v>2326</v>
      </c>
      <c r="D901" s="831" t="s">
        <v>916</v>
      </c>
      <c r="E901" s="831">
        <v>1</v>
      </c>
      <c r="F901" s="752"/>
      <c r="G901" s="833">
        <f t="shared" si="85"/>
        <v>0</v>
      </c>
    </row>
    <row r="902" spans="1:7" ht="36" x14ac:dyDescent="0.2">
      <c r="A902" s="829" t="s">
        <v>117</v>
      </c>
      <c r="B902" s="829" t="s">
        <v>1042</v>
      </c>
      <c r="C902" s="844" t="s">
        <v>1043</v>
      </c>
      <c r="D902" s="831" t="s">
        <v>96</v>
      </c>
      <c r="E902" s="831">
        <v>0.54700000000000004</v>
      </c>
      <c r="F902" s="752"/>
      <c r="G902" s="833">
        <f t="shared" si="85"/>
        <v>0</v>
      </c>
    </row>
    <row r="903" spans="1:7" ht="18" x14ac:dyDescent="0.2">
      <c r="A903" s="829" t="s">
        <v>117</v>
      </c>
      <c r="B903" s="829" t="s">
        <v>927</v>
      </c>
      <c r="C903" s="844" t="s">
        <v>928</v>
      </c>
      <c r="D903" s="831" t="s">
        <v>96</v>
      </c>
      <c r="E903" s="831">
        <v>0.27300000000000002</v>
      </c>
      <c r="F903" s="752"/>
      <c r="G903" s="833">
        <f t="shared" si="85"/>
        <v>0</v>
      </c>
    </row>
    <row r="904" spans="1:7" ht="18" x14ac:dyDescent="0.2">
      <c r="A904" s="835" t="s">
        <v>147</v>
      </c>
      <c r="B904" s="836"/>
      <c r="C904" s="836"/>
      <c r="D904" s="836"/>
      <c r="E904" s="836"/>
      <c r="F904" s="837"/>
      <c r="G904" s="838">
        <f>SUM(G900:G903)</f>
        <v>0</v>
      </c>
    </row>
    <row r="905" spans="1:7" x14ac:dyDescent="0.2">
      <c r="A905" s="843"/>
      <c r="B905" s="843"/>
      <c r="C905" s="843"/>
      <c r="D905" s="843"/>
      <c r="E905" s="843"/>
      <c r="F905" s="843"/>
      <c r="G905" s="843"/>
    </row>
    <row r="906" spans="1:7" ht="36" x14ac:dyDescent="0.25">
      <c r="A906" s="818" t="s">
        <v>213</v>
      </c>
      <c r="B906" s="818" t="s">
        <v>1583</v>
      </c>
      <c r="C906" s="839" t="s">
        <v>1584</v>
      </c>
      <c r="D906" s="820" t="s">
        <v>1421</v>
      </c>
      <c r="E906" s="821"/>
      <c r="F906" s="822"/>
      <c r="G906" s="823">
        <f>G913</f>
        <v>0</v>
      </c>
    </row>
    <row r="907" spans="1:7" ht="18" x14ac:dyDescent="0.2">
      <c r="A907" s="824"/>
      <c r="B907" s="825"/>
      <c r="C907" s="825"/>
      <c r="D907" s="825"/>
      <c r="E907" s="825"/>
      <c r="F907" s="825"/>
      <c r="G907" s="826"/>
    </row>
    <row r="908" spans="1:7" ht="18" x14ac:dyDescent="0.2">
      <c r="A908" s="827" t="s">
        <v>142</v>
      </c>
      <c r="B908" s="828"/>
      <c r="C908" s="825" t="s">
        <v>95</v>
      </c>
      <c r="D908" s="825" t="s">
        <v>143</v>
      </c>
      <c r="E908" s="825" t="s">
        <v>144</v>
      </c>
      <c r="F908" s="825" t="s">
        <v>145</v>
      </c>
      <c r="G908" s="826" t="s">
        <v>146</v>
      </c>
    </row>
    <row r="909" spans="1:7" ht="18" x14ac:dyDescent="0.2">
      <c r="A909" s="829" t="s">
        <v>902</v>
      </c>
      <c r="B909" s="829" t="s">
        <v>1044</v>
      </c>
      <c r="C909" s="844" t="s">
        <v>1045</v>
      </c>
      <c r="D909" s="831" t="s">
        <v>913</v>
      </c>
      <c r="E909" s="831">
        <v>10</v>
      </c>
      <c r="F909" s="752"/>
      <c r="G909" s="833">
        <f t="shared" ref="G909:G912" si="86">TRUNC(E909*F909,2)</f>
        <v>0</v>
      </c>
    </row>
    <row r="910" spans="1:7" ht="54" x14ac:dyDescent="0.2">
      <c r="A910" s="829" t="s">
        <v>902</v>
      </c>
      <c r="B910" s="829" t="s">
        <v>1046</v>
      </c>
      <c r="C910" s="844" t="s">
        <v>1047</v>
      </c>
      <c r="D910" s="831" t="s">
        <v>908</v>
      </c>
      <c r="E910" s="831">
        <v>6.25</v>
      </c>
      <c r="F910" s="752"/>
      <c r="G910" s="833">
        <f t="shared" si="86"/>
        <v>0</v>
      </c>
    </row>
    <row r="911" spans="1:7" ht="18" x14ac:dyDescent="0.2">
      <c r="A911" s="829" t="s">
        <v>117</v>
      </c>
      <c r="B911" s="829" t="s">
        <v>925</v>
      </c>
      <c r="C911" s="844" t="s">
        <v>926</v>
      </c>
      <c r="D911" s="831" t="s">
        <v>96</v>
      </c>
      <c r="E911" s="831">
        <v>1.2789999999999999</v>
      </c>
      <c r="F911" s="752"/>
      <c r="G911" s="833">
        <f t="shared" si="86"/>
        <v>0</v>
      </c>
    </row>
    <row r="912" spans="1:7" ht="18" x14ac:dyDescent="0.2">
      <c r="A912" s="829" t="s">
        <v>117</v>
      </c>
      <c r="B912" s="829" t="s">
        <v>927</v>
      </c>
      <c r="C912" s="844" t="s">
        <v>928</v>
      </c>
      <c r="D912" s="831" t="s">
        <v>96</v>
      </c>
      <c r="E912" s="831">
        <v>2.5569999999999999</v>
      </c>
      <c r="F912" s="752"/>
      <c r="G912" s="833">
        <f t="shared" si="86"/>
        <v>0</v>
      </c>
    </row>
    <row r="913" spans="1:7" ht="18" x14ac:dyDescent="0.2">
      <c r="A913" s="835" t="s">
        <v>147</v>
      </c>
      <c r="B913" s="836"/>
      <c r="C913" s="836"/>
      <c r="D913" s="836"/>
      <c r="E913" s="836"/>
      <c r="F913" s="837"/>
      <c r="G913" s="838">
        <f>SUM(G909:G912)</f>
        <v>0</v>
      </c>
    </row>
    <row r="914" spans="1:7" x14ac:dyDescent="0.2">
      <c r="A914" s="843"/>
      <c r="B914" s="843"/>
      <c r="C914" s="843"/>
      <c r="D914" s="843"/>
      <c r="E914" s="843"/>
      <c r="F914" s="843"/>
      <c r="G914" s="843"/>
    </row>
    <row r="915" spans="1:7" ht="36" x14ac:dyDescent="0.25">
      <c r="A915" s="818" t="s">
        <v>213</v>
      </c>
      <c r="B915" s="818" t="s">
        <v>343</v>
      </c>
      <c r="C915" s="839" t="s">
        <v>1585</v>
      </c>
      <c r="D915" s="820" t="s">
        <v>1441</v>
      </c>
      <c r="E915" s="821"/>
      <c r="F915" s="822"/>
      <c r="G915" s="823">
        <f>G922</f>
        <v>0</v>
      </c>
    </row>
    <row r="916" spans="1:7" ht="18" x14ac:dyDescent="0.2">
      <c r="A916" s="824"/>
      <c r="B916" s="825"/>
      <c r="C916" s="825"/>
      <c r="D916" s="825"/>
      <c r="E916" s="825"/>
      <c r="F916" s="825"/>
      <c r="G916" s="826"/>
    </row>
    <row r="917" spans="1:7" ht="18" x14ac:dyDescent="0.2">
      <c r="A917" s="827" t="s">
        <v>142</v>
      </c>
      <c r="B917" s="828"/>
      <c r="C917" s="825" t="s">
        <v>95</v>
      </c>
      <c r="D917" s="825" t="s">
        <v>143</v>
      </c>
      <c r="E917" s="825" t="s">
        <v>144</v>
      </c>
      <c r="F917" s="825" t="s">
        <v>145</v>
      </c>
      <c r="G917" s="826" t="s">
        <v>146</v>
      </c>
    </row>
    <row r="918" spans="1:7" ht="18" x14ac:dyDescent="0.2">
      <c r="A918" s="829" t="s">
        <v>902</v>
      </c>
      <c r="B918" s="829" t="s">
        <v>1044</v>
      </c>
      <c r="C918" s="844" t="s">
        <v>1045</v>
      </c>
      <c r="D918" s="831" t="s">
        <v>913</v>
      </c>
      <c r="E918" s="831">
        <v>10</v>
      </c>
      <c r="F918" s="752"/>
      <c r="G918" s="833">
        <f t="shared" ref="G918:G921" si="87">TRUNC(E918*F918,2)</f>
        <v>0</v>
      </c>
    </row>
    <row r="919" spans="1:7" ht="54" x14ac:dyDescent="0.2">
      <c r="A919" s="829" t="s">
        <v>902</v>
      </c>
      <c r="B919" s="829" t="s">
        <v>1046</v>
      </c>
      <c r="C919" s="844" t="s">
        <v>1047</v>
      </c>
      <c r="D919" s="831" t="s">
        <v>908</v>
      </c>
      <c r="E919" s="831">
        <v>6.25</v>
      </c>
      <c r="F919" s="752"/>
      <c r="G919" s="833">
        <f t="shared" si="87"/>
        <v>0</v>
      </c>
    </row>
    <row r="920" spans="1:7" ht="18" x14ac:dyDescent="0.2">
      <c r="A920" s="829" t="s">
        <v>117</v>
      </c>
      <c r="B920" s="829" t="s">
        <v>925</v>
      </c>
      <c r="C920" s="844" t="s">
        <v>926</v>
      </c>
      <c r="D920" s="831" t="s">
        <v>96</v>
      </c>
      <c r="E920" s="831">
        <v>1.2789999999999999</v>
      </c>
      <c r="F920" s="752"/>
      <c r="G920" s="833">
        <f t="shared" si="87"/>
        <v>0</v>
      </c>
    </row>
    <row r="921" spans="1:7" ht="18" x14ac:dyDescent="0.2">
      <c r="A921" s="829" t="s">
        <v>117</v>
      </c>
      <c r="B921" s="829" t="s">
        <v>927</v>
      </c>
      <c r="C921" s="844" t="s">
        <v>928</v>
      </c>
      <c r="D921" s="831" t="s">
        <v>96</v>
      </c>
      <c r="E921" s="831">
        <v>2.5569999999999999</v>
      </c>
      <c r="F921" s="752"/>
      <c r="G921" s="833">
        <f t="shared" si="87"/>
        <v>0</v>
      </c>
    </row>
    <row r="922" spans="1:7" ht="18" x14ac:dyDescent="0.2">
      <c r="A922" s="835" t="s">
        <v>147</v>
      </c>
      <c r="B922" s="836"/>
      <c r="C922" s="836"/>
      <c r="D922" s="836"/>
      <c r="E922" s="836"/>
      <c r="F922" s="837"/>
      <c r="G922" s="838">
        <f>SUM(G918:G921)</f>
        <v>0</v>
      </c>
    </row>
    <row r="923" spans="1:7" x14ac:dyDescent="0.2">
      <c r="A923" s="843"/>
      <c r="B923" s="843"/>
      <c r="C923" s="843"/>
      <c r="D923" s="843"/>
      <c r="E923" s="843"/>
      <c r="F923" s="843"/>
      <c r="G923" s="843"/>
    </row>
    <row r="924" spans="1:7" ht="36" x14ac:dyDescent="0.25">
      <c r="A924" s="818" t="s">
        <v>213</v>
      </c>
      <c r="B924" s="818" t="s">
        <v>1586</v>
      </c>
      <c r="C924" s="839" t="s">
        <v>1587</v>
      </c>
      <c r="D924" s="820" t="s">
        <v>1421</v>
      </c>
      <c r="E924" s="821"/>
      <c r="F924" s="822"/>
      <c r="G924" s="823">
        <f>G931</f>
        <v>0</v>
      </c>
    </row>
    <row r="925" spans="1:7" ht="18" x14ac:dyDescent="0.2">
      <c r="A925" s="824"/>
      <c r="B925" s="825"/>
      <c r="C925" s="825"/>
      <c r="D925" s="825"/>
      <c r="E925" s="825"/>
      <c r="F925" s="825"/>
      <c r="G925" s="826"/>
    </row>
    <row r="926" spans="1:7" ht="18" x14ac:dyDescent="0.2">
      <c r="A926" s="827" t="s">
        <v>142</v>
      </c>
      <c r="B926" s="828"/>
      <c r="C926" s="825" t="s">
        <v>95</v>
      </c>
      <c r="D926" s="825" t="s">
        <v>143</v>
      </c>
      <c r="E926" s="825" t="s">
        <v>144</v>
      </c>
      <c r="F926" s="825" t="s">
        <v>145</v>
      </c>
      <c r="G926" s="826" t="s">
        <v>146</v>
      </c>
    </row>
    <row r="927" spans="1:7" ht="18" x14ac:dyDescent="0.2">
      <c r="A927" s="829" t="s">
        <v>902</v>
      </c>
      <c r="B927" s="829" t="s">
        <v>1044</v>
      </c>
      <c r="C927" s="844" t="s">
        <v>1045</v>
      </c>
      <c r="D927" s="831" t="s">
        <v>913</v>
      </c>
      <c r="E927" s="831">
        <v>10</v>
      </c>
      <c r="F927" s="752"/>
      <c r="G927" s="833">
        <f t="shared" ref="G927:G930" si="88">TRUNC(E927*F927,2)</f>
        <v>0</v>
      </c>
    </row>
    <row r="928" spans="1:7" ht="54" x14ac:dyDescent="0.2">
      <c r="A928" s="829" t="s">
        <v>902</v>
      </c>
      <c r="B928" s="829" t="s">
        <v>1046</v>
      </c>
      <c r="C928" s="844" t="s">
        <v>1047</v>
      </c>
      <c r="D928" s="831" t="s">
        <v>908</v>
      </c>
      <c r="E928" s="831">
        <v>6.25</v>
      </c>
      <c r="F928" s="752"/>
      <c r="G928" s="833">
        <f t="shared" si="88"/>
        <v>0</v>
      </c>
    </row>
    <row r="929" spans="1:7" ht="18" x14ac:dyDescent="0.2">
      <c r="A929" s="829" t="s">
        <v>117</v>
      </c>
      <c r="B929" s="829" t="s">
        <v>925</v>
      </c>
      <c r="C929" s="844" t="s">
        <v>926</v>
      </c>
      <c r="D929" s="831" t="s">
        <v>96</v>
      </c>
      <c r="E929" s="831">
        <v>1.2789999999999999</v>
      </c>
      <c r="F929" s="752"/>
      <c r="G929" s="833">
        <f t="shared" si="88"/>
        <v>0</v>
      </c>
    </row>
    <row r="930" spans="1:7" ht="18" x14ac:dyDescent="0.2">
      <c r="A930" s="829" t="s">
        <v>117</v>
      </c>
      <c r="B930" s="829" t="s">
        <v>927</v>
      </c>
      <c r="C930" s="844" t="s">
        <v>928</v>
      </c>
      <c r="D930" s="831" t="s">
        <v>96</v>
      </c>
      <c r="E930" s="831">
        <v>2.5569999999999999</v>
      </c>
      <c r="F930" s="752"/>
      <c r="G930" s="833">
        <f t="shared" si="88"/>
        <v>0</v>
      </c>
    </row>
    <row r="931" spans="1:7" ht="18" x14ac:dyDescent="0.2">
      <c r="A931" s="835" t="s">
        <v>147</v>
      </c>
      <c r="B931" s="836"/>
      <c r="C931" s="836"/>
      <c r="D931" s="836"/>
      <c r="E931" s="836"/>
      <c r="F931" s="837"/>
      <c r="G931" s="838">
        <f>SUM(G927:G930)</f>
        <v>0</v>
      </c>
    </row>
    <row r="932" spans="1:7" x14ac:dyDescent="0.2">
      <c r="A932" s="843"/>
      <c r="B932" s="843"/>
      <c r="C932" s="843"/>
      <c r="D932" s="843"/>
      <c r="E932" s="843"/>
      <c r="F932" s="843"/>
      <c r="G932" s="843"/>
    </row>
    <row r="933" spans="1:7" ht="18" x14ac:dyDescent="0.25">
      <c r="A933" s="818" t="s">
        <v>213</v>
      </c>
      <c r="B933" s="818" t="s">
        <v>344</v>
      </c>
      <c r="C933" s="839" t="s">
        <v>1588</v>
      </c>
      <c r="D933" s="820" t="s">
        <v>1319</v>
      </c>
      <c r="E933" s="821"/>
      <c r="F933" s="822"/>
      <c r="G933" s="823">
        <f>G939</f>
        <v>0</v>
      </c>
    </row>
    <row r="934" spans="1:7" ht="18" x14ac:dyDescent="0.2">
      <c r="A934" s="824"/>
      <c r="B934" s="825"/>
      <c r="C934" s="825"/>
      <c r="D934" s="825"/>
      <c r="E934" s="825"/>
      <c r="F934" s="825"/>
      <c r="G934" s="826"/>
    </row>
    <row r="935" spans="1:7" ht="18" x14ac:dyDescent="0.2">
      <c r="A935" s="827" t="s">
        <v>142</v>
      </c>
      <c r="B935" s="828"/>
      <c r="C935" s="825" t="s">
        <v>95</v>
      </c>
      <c r="D935" s="825" t="s">
        <v>143</v>
      </c>
      <c r="E935" s="825" t="s">
        <v>144</v>
      </c>
      <c r="F935" s="825" t="s">
        <v>145</v>
      </c>
      <c r="G935" s="826" t="s">
        <v>146</v>
      </c>
    </row>
    <row r="936" spans="1:7" ht="90" x14ac:dyDescent="0.2">
      <c r="A936" s="829" t="s">
        <v>117</v>
      </c>
      <c r="B936" s="829" t="s">
        <v>1048</v>
      </c>
      <c r="C936" s="844" t="s">
        <v>1049</v>
      </c>
      <c r="D936" s="831" t="s">
        <v>994</v>
      </c>
      <c r="E936" s="831">
        <v>1.9E-2</v>
      </c>
      <c r="F936" s="752"/>
      <c r="G936" s="833">
        <f t="shared" ref="G936:G938" si="89">TRUNC(E936*F936,2)</f>
        <v>0</v>
      </c>
    </row>
    <row r="937" spans="1:7" ht="36" x14ac:dyDescent="0.2">
      <c r="A937" s="829" t="s">
        <v>902</v>
      </c>
      <c r="B937" s="829" t="s">
        <v>1050</v>
      </c>
      <c r="C937" s="844" t="s">
        <v>1051</v>
      </c>
      <c r="D937" s="831" t="s">
        <v>905</v>
      </c>
      <c r="E937" s="831">
        <v>1.25</v>
      </c>
      <c r="F937" s="752"/>
      <c r="G937" s="833">
        <f t="shared" si="89"/>
        <v>0</v>
      </c>
    </row>
    <row r="938" spans="1:7" ht="18" x14ac:dyDescent="0.2">
      <c r="A938" s="829" t="s">
        <v>117</v>
      </c>
      <c r="B938" s="829" t="s">
        <v>927</v>
      </c>
      <c r="C938" s="844" t="s">
        <v>928</v>
      </c>
      <c r="D938" s="831" t="s">
        <v>96</v>
      </c>
      <c r="E938" s="831">
        <v>3.1699999999999999E-2</v>
      </c>
      <c r="F938" s="752"/>
      <c r="G938" s="833">
        <f t="shared" si="89"/>
        <v>0</v>
      </c>
    </row>
    <row r="939" spans="1:7" ht="18" x14ac:dyDescent="0.2">
      <c r="A939" s="835" t="s">
        <v>147</v>
      </c>
      <c r="B939" s="836"/>
      <c r="C939" s="836"/>
      <c r="D939" s="836"/>
      <c r="E939" s="836"/>
      <c r="F939" s="837"/>
      <c r="G939" s="838">
        <f>SUM(G936:G938)</f>
        <v>0</v>
      </c>
    </row>
    <row r="940" spans="1:7" x14ac:dyDescent="0.2">
      <c r="A940" s="843"/>
      <c r="B940" s="843"/>
      <c r="C940" s="843"/>
      <c r="D940" s="843"/>
      <c r="E940" s="843"/>
      <c r="F940" s="843"/>
      <c r="G940" s="843"/>
    </row>
    <row r="941" spans="1:7" ht="36" x14ac:dyDescent="0.25">
      <c r="A941" s="818" t="s">
        <v>213</v>
      </c>
      <c r="B941" s="818" t="s">
        <v>1593</v>
      </c>
      <c r="C941" s="839" t="s">
        <v>1594</v>
      </c>
      <c r="D941" s="820" t="s">
        <v>1441</v>
      </c>
      <c r="E941" s="821"/>
      <c r="F941" s="822"/>
      <c r="G941" s="823">
        <f>G948</f>
        <v>0</v>
      </c>
    </row>
    <row r="942" spans="1:7" ht="18" x14ac:dyDescent="0.2">
      <c r="A942" s="824"/>
      <c r="B942" s="825"/>
      <c r="C942" s="825"/>
      <c r="D942" s="825"/>
      <c r="E942" s="825"/>
      <c r="F942" s="825"/>
      <c r="G942" s="826"/>
    </row>
    <row r="943" spans="1:7" ht="18" x14ac:dyDescent="0.2">
      <c r="A943" s="827" t="s">
        <v>142</v>
      </c>
      <c r="B943" s="828"/>
      <c r="C943" s="825" t="s">
        <v>95</v>
      </c>
      <c r="D943" s="825" t="s">
        <v>143</v>
      </c>
      <c r="E943" s="825" t="s">
        <v>144</v>
      </c>
      <c r="F943" s="825" t="s">
        <v>145</v>
      </c>
      <c r="G943" s="826" t="s">
        <v>146</v>
      </c>
    </row>
    <row r="944" spans="1:7" ht="36" x14ac:dyDescent="0.2">
      <c r="A944" s="829" t="s">
        <v>902</v>
      </c>
      <c r="B944" s="829" t="s">
        <v>1060</v>
      </c>
      <c r="C944" s="844" t="s">
        <v>1061</v>
      </c>
      <c r="D944" s="831" t="s">
        <v>908</v>
      </c>
      <c r="E944" s="831">
        <v>4.0099999999999997E-2</v>
      </c>
      <c r="F944" s="752"/>
      <c r="G944" s="833">
        <f t="shared" ref="G944:G947" si="90">TRUNC(E944*F944,2)</f>
        <v>0</v>
      </c>
    </row>
    <row r="945" spans="1:7" ht="36" x14ac:dyDescent="0.2">
      <c r="A945" s="829" t="s">
        <v>902</v>
      </c>
      <c r="B945" s="829" t="s">
        <v>2327</v>
      </c>
      <c r="C945" s="844" t="s">
        <v>2328</v>
      </c>
      <c r="D945" s="831" t="s">
        <v>913</v>
      </c>
      <c r="E945" s="831">
        <v>0.7288</v>
      </c>
      <c r="F945" s="752"/>
      <c r="G945" s="833">
        <f t="shared" si="90"/>
        <v>0</v>
      </c>
    </row>
    <row r="946" spans="1:7" ht="18" x14ac:dyDescent="0.2">
      <c r="A946" s="829" t="s">
        <v>117</v>
      </c>
      <c r="B946" s="829" t="s">
        <v>1054</v>
      </c>
      <c r="C946" s="844" t="s">
        <v>1055</v>
      </c>
      <c r="D946" s="831" t="s">
        <v>96</v>
      </c>
      <c r="E946" s="831">
        <v>0.50539999999999996</v>
      </c>
      <c r="F946" s="752"/>
      <c r="G946" s="833">
        <f t="shared" si="90"/>
        <v>0</v>
      </c>
    </row>
    <row r="947" spans="1:7" ht="18" x14ac:dyDescent="0.2">
      <c r="A947" s="829" t="s">
        <v>117</v>
      </c>
      <c r="B947" s="829" t="s">
        <v>927</v>
      </c>
      <c r="C947" s="844" t="s">
        <v>928</v>
      </c>
      <c r="D947" s="831" t="s">
        <v>96</v>
      </c>
      <c r="E947" s="831">
        <v>0.16850000000000001</v>
      </c>
      <c r="F947" s="752"/>
      <c r="G947" s="833">
        <f t="shared" si="90"/>
        <v>0</v>
      </c>
    </row>
    <row r="948" spans="1:7" ht="18" x14ac:dyDescent="0.2">
      <c r="A948" s="835" t="s">
        <v>147</v>
      </c>
      <c r="B948" s="836"/>
      <c r="C948" s="836"/>
      <c r="D948" s="836"/>
      <c r="E948" s="836"/>
      <c r="F948" s="837"/>
      <c r="G948" s="838">
        <f>SUM(G944:G947)</f>
        <v>0</v>
      </c>
    </row>
    <row r="949" spans="1:7" x14ac:dyDescent="0.2">
      <c r="A949" s="843"/>
      <c r="B949" s="843"/>
      <c r="C949" s="843"/>
      <c r="D949" s="843"/>
      <c r="E949" s="843"/>
      <c r="F949" s="843"/>
      <c r="G949" s="843"/>
    </row>
    <row r="950" spans="1:7" ht="36" x14ac:dyDescent="0.25">
      <c r="A950" s="818" t="s">
        <v>213</v>
      </c>
      <c r="B950" s="818" t="s">
        <v>1595</v>
      </c>
      <c r="C950" s="839" t="s">
        <v>1596</v>
      </c>
      <c r="D950" s="820" t="s">
        <v>1421</v>
      </c>
      <c r="E950" s="821"/>
      <c r="F950" s="822"/>
      <c r="G950" s="823">
        <f>G957</f>
        <v>0</v>
      </c>
    </row>
    <row r="951" spans="1:7" ht="18" x14ac:dyDescent="0.2">
      <c r="A951" s="824"/>
      <c r="B951" s="825"/>
      <c r="C951" s="825"/>
      <c r="D951" s="825"/>
      <c r="E951" s="825"/>
      <c r="F951" s="825"/>
      <c r="G951" s="826"/>
    </row>
    <row r="952" spans="1:7" ht="18" x14ac:dyDescent="0.2">
      <c r="A952" s="827" t="s">
        <v>142</v>
      </c>
      <c r="B952" s="828"/>
      <c r="C952" s="825" t="s">
        <v>95</v>
      </c>
      <c r="D952" s="825" t="s">
        <v>143</v>
      </c>
      <c r="E952" s="825" t="s">
        <v>144</v>
      </c>
      <c r="F952" s="825" t="s">
        <v>145</v>
      </c>
      <c r="G952" s="826" t="s">
        <v>146</v>
      </c>
    </row>
    <row r="953" spans="1:7" ht="36" x14ac:dyDescent="0.2">
      <c r="A953" s="829" t="s">
        <v>902</v>
      </c>
      <c r="B953" s="829" t="s">
        <v>1060</v>
      </c>
      <c r="C953" s="844" t="s">
        <v>1061</v>
      </c>
      <c r="D953" s="831" t="s">
        <v>908</v>
      </c>
      <c r="E953" s="831">
        <v>0.08</v>
      </c>
      <c r="F953" s="752"/>
      <c r="G953" s="833">
        <f t="shared" ref="G953:G956" si="91">TRUNC(E953*F953,2)</f>
        <v>0</v>
      </c>
    </row>
    <row r="954" spans="1:7" ht="18" x14ac:dyDescent="0.2">
      <c r="A954" s="829" t="s">
        <v>902</v>
      </c>
      <c r="B954" s="829" t="s">
        <v>2329</v>
      </c>
      <c r="C954" s="844" t="s">
        <v>2330</v>
      </c>
      <c r="D954" s="831" t="s">
        <v>913</v>
      </c>
      <c r="E954" s="831">
        <v>1.339</v>
      </c>
      <c r="F954" s="752"/>
      <c r="G954" s="833">
        <f t="shared" si="91"/>
        <v>0</v>
      </c>
    </row>
    <row r="955" spans="1:7" ht="18" x14ac:dyDescent="0.2">
      <c r="A955" s="829" t="s">
        <v>117</v>
      </c>
      <c r="B955" s="829" t="s">
        <v>1054</v>
      </c>
      <c r="C955" s="844" t="s">
        <v>1055</v>
      </c>
      <c r="D955" s="831" t="s">
        <v>96</v>
      </c>
      <c r="E955" s="831">
        <v>0.29849999999999999</v>
      </c>
      <c r="F955" s="752"/>
      <c r="G955" s="833">
        <f t="shared" si="91"/>
        <v>0</v>
      </c>
    </row>
    <row r="956" spans="1:7" ht="18" x14ac:dyDescent="0.2">
      <c r="A956" s="829" t="s">
        <v>117</v>
      </c>
      <c r="B956" s="829" t="s">
        <v>927</v>
      </c>
      <c r="C956" s="844" t="s">
        <v>928</v>
      </c>
      <c r="D956" s="831" t="s">
        <v>96</v>
      </c>
      <c r="E956" s="831">
        <v>4.87E-2</v>
      </c>
      <c r="F956" s="752"/>
      <c r="G956" s="833">
        <f t="shared" si="91"/>
        <v>0</v>
      </c>
    </row>
    <row r="957" spans="1:7" ht="18" x14ac:dyDescent="0.2">
      <c r="A957" s="835" t="s">
        <v>147</v>
      </c>
      <c r="B957" s="836"/>
      <c r="C957" s="836"/>
      <c r="D957" s="836"/>
      <c r="E957" s="836"/>
      <c r="F957" s="837"/>
      <c r="G957" s="838">
        <f>SUM(G953:G956)</f>
        <v>0</v>
      </c>
    </row>
    <row r="958" spans="1:7" x14ac:dyDescent="0.2">
      <c r="A958" s="843"/>
      <c r="B958" s="843"/>
      <c r="C958" s="843"/>
      <c r="D958" s="843"/>
      <c r="E958" s="843"/>
      <c r="F958" s="843"/>
      <c r="G958" s="843"/>
    </row>
    <row r="959" spans="1:7" ht="36" x14ac:dyDescent="0.25">
      <c r="A959" s="818" t="s">
        <v>213</v>
      </c>
      <c r="B959" s="818" t="s">
        <v>1597</v>
      </c>
      <c r="C959" s="839" t="s">
        <v>1598</v>
      </c>
      <c r="D959" s="820" t="s">
        <v>1441</v>
      </c>
      <c r="E959" s="821"/>
      <c r="F959" s="822"/>
      <c r="G959" s="823">
        <f>G965</f>
        <v>0</v>
      </c>
    </row>
    <row r="960" spans="1:7" ht="18" x14ac:dyDescent="0.2">
      <c r="A960" s="824"/>
      <c r="B960" s="825"/>
      <c r="C960" s="825"/>
      <c r="D960" s="825"/>
      <c r="E960" s="825"/>
      <c r="F960" s="825"/>
      <c r="G960" s="826"/>
    </row>
    <row r="961" spans="1:7" ht="18" x14ac:dyDescent="0.2">
      <c r="A961" s="827" t="s">
        <v>142</v>
      </c>
      <c r="B961" s="828"/>
      <c r="C961" s="825" t="s">
        <v>95</v>
      </c>
      <c r="D961" s="825" t="s">
        <v>143</v>
      </c>
      <c r="E961" s="825" t="s">
        <v>144</v>
      </c>
      <c r="F961" s="825" t="s">
        <v>145</v>
      </c>
      <c r="G961" s="826" t="s">
        <v>146</v>
      </c>
    </row>
    <row r="962" spans="1:7" ht="18" x14ac:dyDescent="0.2">
      <c r="A962" s="829" t="s">
        <v>902</v>
      </c>
      <c r="B962" s="829" t="s">
        <v>1052</v>
      </c>
      <c r="C962" s="844" t="s">
        <v>1053</v>
      </c>
      <c r="D962" s="831" t="s">
        <v>1030</v>
      </c>
      <c r="E962" s="831">
        <v>0.22850000000000001</v>
      </c>
      <c r="F962" s="752"/>
      <c r="G962" s="833">
        <f t="shared" ref="G962:G964" si="92">TRUNC(E962*F962,2)</f>
        <v>0</v>
      </c>
    </row>
    <row r="963" spans="1:7" ht="18" x14ac:dyDescent="0.2">
      <c r="A963" s="829" t="s">
        <v>117</v>
      </c>
      <c r="B963" s="829" t="s">
        <v>1054</v>
      </c>
      <c r="C963" s="844" t="s">
        <v>1055</v>
      </c>
      <c r="D963" s="831" t="s">
        <v>96</v>
      </c>
      <c r="E963" s="831">
        <v>0.16309999999999999</v>
      </c>
      <c r="F963" s="752"/>
      <c r="G963" s="833">
        <f t="shared" si="92"/>
        <v>0</v>
      </c>
    </row>
    <row r="964" spans="1:7" ht="18" x14ac:dyDescent="0.2">
      <c r="A964" s="829" t="s">
        <v>117</v>
      </c>
      <c r="B964" s="829" t="s">
        <v>927</v>
      </c>
      <c r="C964" s="844" t="s">
        <v>928</v>
      </c>
      <c r="D964" s="831" t="s">
        <v>96</v>
      </c>
      <c r="E964" s="831">
        <v>5.4399999999999997E-2</v>
      </c>
      <c r="F964" s="752"/>
      <c r="G964" s="833">
        <f t="shared" si="92"/>
        <v>0</v>
      </c>
    </row>
    <row r="965" spans="1:7" ht="18" x14ac:dyDescent="0.2">
      <c r="A965" s="835" t="s">
        <v>147</v>
      </c>
      <c r="B965" s="836"/>
      <c r="C965" s="836"/>
      <c r="D965" s="836"/>
      <c r="E965" s="836"/>
      <c r="F965" s="837"/>
      <c r="G965" s="838">
        <f>SUM(G962:G964)</f>
        <v>0</v>
      </c>
    </row>
    <row r="966" spans="1:7" x14ac:dyDescent="0.2">
      <c r="A966" s="843"/>
      <c r="B966" s="843"/>
      <c r="C966" s="843"/>
      <c r="D966" s="843"/>
      <c r="E966" s="843"/>
      <c r="F966" s="843"/>
      <c r="G966" s="843"/>
    </row>
    <row r="967" spans="1:7" ht="54" x14ac:dyDescent="0.25">
      <c r="A967" s="818" t="s">
        <v>213</v>
      </c>
      <c r="B967" s="818" t="s">
        <v>1599</v>
      </c>
      <c r="C967" s="839" t="s">
        <v>1600</v>
      </c>
      <c r="D967" s="820" t="s">
        <v>1441</v>
      </c>
      <c r="E967" s="821"/>
      <c r="F967" s="822"/>
      <c r="G967" s="823">
        <f>G973</f>
        <v>0</v>
      </c>
    </row>
    <row r="968" spans="1:7" ht="18" x14ac:dyDescent="0.2">
      <c r="A968" s="824"/>
      <c r="B968" s="825"/>
      <c r="C968" s="825"/>
      <c r="D968" s="825"/>
      <c r="E968" s="825"/>
      <c r="F968" s="825"/>
      <c r="G968" s="826"/>
    </row>
    <row r="969" spans="1:7" ht="18" x14ac:dyDescent="0.2">
      <c r="A969" s="827" t="s">
        <v>142</v>
      </c>
      <c r="B969" s="828"/>
      <c r="C969" s="825" t="s">
        <v>95</v>
      </c>
      <c r="D969" s="825" t="s">
        <v>143</v>
      </c>
      <c r="E969" s="825" t="s">
        <v>144</v>
      </c>
      <c r="F969" s="825" t="s">
        <v>145</v>
      </c>
      <c r="G969" s="826" t="s">
        <v>146</v>
      </c>
    </row>
    <row r="970" spans="1:7" ht="18" x14ac:dyDescent="0.2">
      <c r="A970" s="829" t="s">
        <v>902</v>
      </c>
      <c r="B970" s="829" t="s">
        <v>1052</v>
      </c>
      <c r="C970" s="844" t="s">
        <v>1053</v>
      </c>
      <c r="D970" s="831" t="s">
        <v>1030</v>
      </c>
      <c r="E970" s="831">
        <v>0.22850000000000001</v>
      </c>
      <c r="F970" s="752"/>
      <c r="G970" s="833">
        <f t="shared" ref="G970:G972" si="93">TRUNC(E970*F970,2)</f>
        <v>0</v>
      </c>
    </row>
    <row r="971" spans="1:7" ht="18" x14ac:dyDescent="0.2">
      <c r="A971" s="829" t="s">
        <v>117</v>
      </c>
      <c r="B971" s="829" t="s">
        <v>1054</v>
      </c>
      <c r="C971" s="844" t="s">
        <v>1055</v>
      </c>
      <c r="D971" s="831" t="s">
        <v>96</v>
      </c>
      <c r="E971" s="831">
        <v>0.16309999999999999</v>
      </c>
      <c r="F971" s="752"/>
      <c r="G971" s="833">
        <f t="shared" si="93"/>
        <v>0</v>
      </c>
    </row>
    <row r="972" spans="1:7" ht="18" x14ac:dyDescent="0.2">
      <c r="A972" s="829" t="s">
        <v>117</v>
      </c>
      <c r="B972" s="829" t="s">
        <v>927</v>
      </c>
      <c r="C972" s="844" t="s">
        <v>928</v>
      </c>
      <c r="D972" s="831" t="s">
        <v>96</v>
      </c>
      <c r="E972" s="831">
        <v>5.4399999999999997E-2</v>
      </c>
      <c r="F972" s="752"/>
      <c r="G972" s="833">
        <f t="shared" si="93"/>
        <v>0</v>
      </c>
    </row>
    <row r="973" spans="1:7" ht="18" x14ac:dyDescent="0.2">
      <c r="A973" s="835" t="s">
        <v>147</v>
      </c>
      <c r="B973" s="836"/>
      <c r="C973" s="836"/>
      <c r="D973" s="836"/>
      <c r="E973" s="836"/>
      <c r="F973" s="837"/>
      <c r="G973" s="838">
        <f>SUM(G970:G972)</f>
        <v>0</v>
      </c>
    </row>
    <row r="974" spans="1:7" x14ac:dyDescent="0.2">
      <c r="A974" s="843"/>
      <c r="B974" s="843"/>
      <c r="C974" s="843"/>
      <c r="D974" s="843"/>
      <c r="E974" s="843"/>
      <c r="F974" s="843"/>
      <c r="G974" s="843"/>
    </row>
    <row r="975" spans="1:7" ht="36" x14ac:dyDescent="0.25">
      <c r="A975" s="818" t="s">
        <v>213</v>
      </c>
      <c r="B975" s="818" t="s">
        <v>1601</v>
      </c>
      <c r="C975" s="839" t="s">
        <v>1602</v>
      </c>
      <c r="D975" s="820" t="s">
        <v>1441</v>
      </c>
      <c r="E975" s="821"/>
      <c r="F975" s="822"/>
      <c r="G975" s="823">
        <f>G981</f>
        <v>0</v>
      </c>
    </row>
    <row r="976" spans="1:7" ht="18" x14ac:dyDescent="0.2">
      <c r="A976" s="824"/>
      <c r="B976" s="825"/>
      <c r="C976" s="825"/>
      <c r="D976" s="825"/>
      <c r="E976" s="825"/>
      <c r="F976" s="825"/>
      <c r="G976" s="826"/>
    </row>
    <row r="977" spans="1:7" ht="18" x14ac:dyDescent="0.2">
      <c r="A977" s="827" t="s">
        <v>142</v>
      </c>
      <c r="B977" s="828"/>
      <c r="C977" s="825" t="s">
        <v>95</v>
      </c>
      <c r="D977" s="825" t="s">
        <v>143</v>
      </c>
      <c r="E977" s="825" t="s">
        <v>144</v>
      </c>
      <c r="F977" s="825" t="s">
        <v>145</v>
      </c>
      <c r="G977" s="826" t="s">
        <v>146</v>
      </c>
    </row>
    <row r="978" spans="1:7" ht="18" x14ac:dyDescent="0.2">
      <c r="A978" s="829" t="s">
        <v>902</v>
      </c>
      <c r="B978" s="829" t="s">
        <v>1052</v>
      </c>
      <c r="C978" s="844" t="s">
        <v>1053</v>
      </c>
      <c r="D978" s="831" t="s">
        <v>1030</v>
      </c>
      <c r="E978" s="831">
        <v>0.22850000000000001</v>
      </c>
      <c r="F978" s="752"/>
      <c r="G978" s="833">
        <f t="shared" ref="G978:G980" si="94">TRUNC(E978*F978,2)</f>
        <v>0</v>
      </c>
    </row>
    <row r="979" spans="1:7" ht="18" x14ac:dyDescent="0.2">
      <c r="A979" s="829" t="s">
        <v>117</v>
      </c>
      <c r="B979" s="829" t="s">
        <v>1054</v>
      </c>
      <c r="C979" s="844" t="s">
        <v>1055</v>
      </c>
      <c r="D979" s="831" t="s">
        <v>96</v>
      </c>
      <c r="E979" s="831">
        <v>0.16309999999999999</v>
      </c>
      <c r="F979" s="752"/>
      <c r="G979" s="833">
        <f t="shared" si="94"/>
        <v>0</v>
      </c>
    </row>
    <row r="980" spans="1:7" ht="18" x14ac:dyDescent="0.2">
      <c r="A980" s="829" t="s">
        <v>117</v>
      </c>
      <c r="B980" s="829" t="s">
        <v>927</v>
      </c>
      <c r="C980" s="844" t="s">
        <v>928</v>
      </c>
      <c r="D980" s="831" t="s">
        <v>96</v>
      </c>
      <c r="E980" s="831">
        <v>5.4399999999999997E-2</v>
      </c>
      <c r="F980" s="752"/>
      <c r="G980" s="833">
        <f t="shared" si="94"/>
        <v>0</v>
      </c>
    </row>
    <row r="981" spans="1:7" ht="18" x14ac:dyDescent="0.2">
      <c r="A981" s="835" t="s">
        <v>147</v>
      </c>
      <c r="B981" s="836"/>
      <c r="C981" s="836"/>
      <c r="D981" s="836"/>
      <c r="E981" s="836"/>
      <c r="F981" s="837"/>
      <c r="G981" s="838">
        <f>SUM(G978:G980)</f>
        <v>0</v>
      </c>
    </row>
    <row r="982" spans="1:7" x14ac:dyDescent="0.2">
      <c r="A982" s="843"/>
      <c r="B982" s="843"/>
      <c r="C982" s="843"/>
      <c r="D982" s="843"/>
      <c r="E982" s="843"/>
      <c r="F982" s="843"/>
      <c r="G982" s="843"/>
    </row>
    <row r="983" spans="1:7" ht="54" x14ac:dyDescent="0.25">
      <c r="A983" s="818" t="s">
        <v>213</v>
      </c>
      <c r="B983" s="818" t="s">
        <v>1603</v>
      </c>
      <c r="C983" s="839" t="s">
        <v>1604</v>
      </c>
      <c r="D983" s="820" t="s">
        <v>1421</v>
      </c>
      <c r="E983" s="821"/>
      <c r="F983" s="822"/>
      <c r="G983" s="823">
        <f>G989</f>
        <v>0</v>
      </c>
    </row>
    <row r="984" spans="1:7" ht="18" x14ac:dyDescent="0.2">
      <c r="A984" s="824"/>
      <c r="B984" s="825"/>
      <c r="C984" s="825"/>
      <c r="D984" s="825"/>
      <c r="E984" s="825"/>
      <c r="F984" s="825"/>
      <c r="G984" s="826"/>
    </row>
    <row r="985" spans="1:7" ht="18" x14ac:dyDescent="0.2">
      <c r="A985" s="827" t="s">
        <v>142</v>
      </c>
      <c r="B985" s="828"/>
      <c r="C985" s="825" t="s">
        <v>95</v>
      </c>
      <c r="D985" s="825" t="s">
        <v>143</v>
      </c>
      <c r="E985" s="825" t="s">
        <v>144</v>
      </c>
      <c r="F985" s="825" t="s">
        <v>145</v>
      </c>
      <c r="G985" s="826" t="s">
        <v>146</v>
      </c>
    </row>
    <row r="986" spans="1:7" ht="18" x14ac:dyDescent="0.2">
      <c r="A986" s="829" t="s">
        <v>902</v>
      </c>
      <c r="B986" s="829" t="s">
        <v>1052</v>
      </c>
      <c r="C986" s="844" t="s">
        <v>1053</v>
      </c>
      <c r="D986" s="831" t="s">
        <v>1030</v>
      </c>
      <c r="E986" s="831">
        <v>0.22850000000000001</v>
      </c>
      <c r="F986" s="752"/>
      <c r="G986" s="833">
        <f t="shared" ref="G986:G988" si="95">TRUNC(E986*F986,2)</f>
        <v>0</v>
      </c>
    </row>
    <row r="987" spans="1:7" ht="18" x14ac:dyDescent="0.2">
      <c r="A987" s="829" t="s">
        <v>117</v>
      </c>
      <c r="B987" s="829" t="s">
        <v>1054</v>
      </c>
      <c r="C987" s="844" t="s">
        <v>1055</v>
      </c>
      <c r="D987" s="831" t="s">
        <v>96</v>
      </c>
      <c r="E987" s="831">
        <v>0.16309999999999999</v>
      </c>
      <c r="F987" s="752"/>
      <c r="G987" s="833">
        <f t="shared" si="95"/>
        <v>0</v>
      </c>
    </row>
    <row r="988" spans="1:7" ht="18" x14ac:dyDescent="0.2">
      <c r="A988" s="829" t="s">
        <v>117</v>
      </c>
      <c r="B988" s="829" t="s">
        <v>927</v>
      </c>
      <c r="C988" s="844" t="s">
        <v>928</v>
      </c>
      <c r="D988" s="831" t="s">
        <v>96</v>
      </c>
      <c r="E988" s="831">
        <v>5.4399999999999997E-2</v>
      </c>
      <c r="F988" s="752"/>
      <c r="G988" s="833">
        <f t="shared" si="95"/>
        <v>0</v>
      </c>
    </row>
    <row r="989" spans="1:7" ht="18" x14ac:dyDescent="0.2">
      <c r="A989" s="835" t="s">
        <v>147</v>
      </c>
      <c r="B989" s="836"/>
      <c r="C989" s="836"/>
      <c r="D989" s="836"/>
      <c r="E989" s="836"/>
      <c r="F989" s="837"/>
      <c r="G989" s="838">
        <f>SUM(G986:G988)</f>
        <v>0</v>
      </c>
    </row>
    <row r="990" spans="1:7" x14ac:dyDescent="0.2">
      <c r="A990" s="843"/>
      <c r="B990" s="843"/>
      <c r="C990" s="843"/>
      <c r="D990" s="843"/>
      <c r="E990" s="843"/>
      <c r="F990" s="843"/>
      <c r="G990" s="843"/>
    </row>
    <row r="991" spans="1:7" ht="36" x14ac:dyDescent="0.25">
      <c r="A991" s="818" t="s">
        <v>213</v>
      </c>
      <c r="B991" s="818" t="s">
        <v>1605</v>
      </c>
      <c r="C991" s="839" t="s">
        <v>1606</v>
      </c>
      <c r="D991" s="820" t="s">
        <v>1421</v>
      </c>
      <c r="E991" s="821"/>
      <c r="F991" s="822"/>
      <c r="G991" s="823">
        <f>G997</f>
        <v>0</v>
      </c>
    </row>
    <row r="992" spans="1:7" ht="18" x14ac:dyDescent="0.2">
      <c r="A992" s="824"/>
      <c r="B992" s="825"/>
      <c r="C992" s="825"/>
      <c r="D992" s="825"/>
      <c r="E992" s="825"/>
      <c r="F992" s="825"/>
      <c r="G992" s="826"/>
    </row>
    <row r="993" spans="1:7" ht="18" x14ac:dyDescent="0.2">
      <c r="A993" s="827" t="s">
        <v>142</v>
      </c>
      <c r="B993" s="828"/>
      <c r="C993" s="825" t="s">
        <v>95</v>
      </c>
      <c r="D993" s="825" t="s">
        <v>143</v>
      </c>
      <c r="E993" s="825" t="s">
        <v>144</v>
      </c>
      <c r="F993" s="825" t="s">
        <v>145</v>
      </c>
      <c r="G993" s="826" t="s">
        <v>146</v>
      </c>
    </row>
    <row r="994" spans="1:7" ht="18" x14ac:dyDescent="0.2">
      <c r="A994" s="829" t="s">
        <v>902</v>
      </c>
      <c r="B994" s="829" t="s">
        <v>1052</v>
      </c>
      <c r="C994" s="844" t="s">
        <v>1053</v>
      </c>
      <c r="D994" s="831" t="s">
        <v>1030</v>
      </c>
      <c r="E994" s="831">
        <v>0.22850000000000001</v>
      </c>
      <c r="F994" s="752"/>
      <c r="G994" s="833">
        <f t="shared" ref="G994:G996" si="96">TRUNC(E994*F994,2)</f>
        <v>0</v>
      </c>
    </row>
    <row r="995" spans="1:7" ht="18" x14ac:dyDescent="0.2">
      <c r="A995" s="829" t="s">
        <v>117</v>
      </c>
      <c r="B995" s="829" t="s">
        <v>1054</v>
      </c>
      <c r="C995" s="844" t="s">
        <v>1055</v>
      </c>
      <c r="D995" s="831" t="s">
        <v>96</v>
      </c>
      <c r="E995" s="831">
        <v>0.16309999999999999</v>
      </c>
      <c r="F995" s="752"/>
      <c r="G995" s="833">
        <f t="shared" si="96"/>
        <v>0</v>
      </c>
    </row>
    <row r="996" spans="1:7" ht="18" x14ac:dyDescent="0.2">
      <c r="A996" s="829" t="s">
        <v>117</v>
      </c>
      <c r="B996" s="829" t="s">
        <v>927</v>
      </c>
      <c r="C996" s="844" t="s">
        <v>928</v>
      </c>
      <c r="D996" s="831" t="s">
        <v>96</v>
      </c>
      <c r="E996" s="831">
        <v>5.4399999999999997E-2</v>
      </c>
      <c r="F996" s="752"/>
      <c r="G996" s="833">
        <f t="shared" si="96"/>
        <v>0</v>
      </c>
    </row>
    <row r="997" spans="1:7" ht="18" x14ac:dyDescent="0.2">
      <c r="A997" s="835" t="s">
        <v>147</v>
      </c>
      <c r="B997" s="836"/>
      <c r="C997" s="836"/>
      <c r="D997" s="836"/>
      <c r="E997" s="836"/>
      <c r="F997" s="837"/>
      <c r="G997" s="838">
        <f>SUM(G994:G996)</f>
        <v>0</v>
      </c>
    </row>
    <row r="998" spans="1:7" ht="17.25" customHeight="1" x14ac:dyDescent="0.2">
      <c r="A998" s="843"/>
      <c r="B998" s="843"/>
      <c r="C998" s="843"/>
      <c r="D998" s="843"/>
      <c r="E998" s="843"/>
      <c r="F998" s="843"/>
      <c r="G998" s="843"/>
    </row>
    <row r="999" spans="1:7" ht="36" x14ac:dyDescent="0.25">
      <c r="A999" s="818" t="s">
        <v>213</v>
      </c>
      <c r="B999" s="818" t="s">
        <v>1607</v>
      </c>
      <c r="C999" s="839" t="s">
        <v>1608</v>
      </c>
      <c r="D999" s="820" t="s">
        <v>1441</v>
      </c>
      <c r="E999" s="821"/>
      <c r="F999" s="822"/>
      <c r="G999" s="823">
        <f>G1005</f>
        <v>0</v>
      </c>
    </row>
    <row r="1000" spans="1:7" ht="18" x14ac:dyDescent="0.2">
      <c r="A1000" s="824"/>
      <c r="B1000" s="825"/>
      <c r="C1000" s="825"/>
      <c r="D1000" s="825"/>
      <c r="E1000" s="825"/>
      <c r="F1000" s="825"/>
      <c r="G1000" s="826"/>
    </row>
    <row r="1001" spans="1:7" ht="18" x14ac:dyDescent="0.2">
      <c r="A1001" s="827" t="s">
        <v>142</v>
      </c>
      <c r="B1001" s="828"/>
      <c r="C1001" s="825" t="s">
        <v>95</v>
      </c>
      <c r="D1001" s="825" t="s">
        <v>143</v>
      </c>
      <c r="E1001" s="825" t="s">
        <v>144</v>
      </c>
      <c r="F1001" s="825" t="s">
        <v>145</v>
      </c>
      <c r="G1001" s="826" t="s">
        <v>146</v>
      </c>
    </row>
    <row r="1002" spans="1:7" ht="18" x14ac:dyDescent="0.2">
      <c r="A1002" s="829" t="s">
        <v>902</v>
      </c>
      <c r="B1002" s="829" t="s">
        <v>1056</v>
      </c>
      <c r="C1002" s="844" t="s">
        <v>1057</v>
      </c>
      <c r="D1002" s="831" t="s">
        <v>1030</v>
      </c>
      <c r="E1002" s="831">
        <v>1.4E-2</v>
      </c>
      <c r="F1002" s="752"/>
      <c r="G1002" s="833">
        <f t="shared" ref="G1002:G1004" si="97">TRUNC(E1002*F1002,2)</f>
        <v>0</v>
      </c>
    </row>
    <row r="1003" spans="1:7" ht="18" x14ac:dyDescent="0.2">
      <c r="A1003" s="829" t="s">
        <v>902</v>
      </c>
      <c r="B1003" s="829" t="s">
        <v>1058</v>
      </c>
      <c r="C1003" s="844" t="s">
        <v>1059</v>
      </c>
      <c r="D1003" s="831" t="s">
        <v>1030</v>
      </c>
      <c r="E1003" s="831">
        <v>0.14030000000000001</v>
      </c>
      <c r="F1003" s="752"/>
      <c r="G1003" s="833">
        <f t="shared" si="97"/>
        <v>0</v>
      </c>
    </row>
    <row r="1004" spans="1:7" ht="18" x14ac:dyDescent="0.2">
      <c r="A1004" s="829" t="s">
        <v>117</v>
      </c>
      <c r="B1004" s="829" t="s">
        <v>1054</v>
      </c>
      <c r="C1004" s="844" t="s">
        <v>1055</v>
      </c>
      <c r="D1004" s="831" t="s">
        <v>96</v>
      </c>
      <c r="E1004" s="831">
        <v>0.3805</v>
      </c>
      <c r="F1004" s="752"/>
      <c r="G1004" s="833">
        <f t="shared" si="97"/>
        <v>0</v>
      </c>
    </row>
    <row r="1005" spans="1:7" ht="18" x14ac:dyDescent="0.2">
      <c r="A1005" s="835" t="s">
        <v>147</v>
      </c>
      <c r="B1005" s="836"/>
      <c r="C1005" s="836"/>
      <c r="D1005" s="836"/>
      <c r="E1005" s="836"/>
      <c r="F1005" s="837"/>
      <c r="G1005" s="838">
        <f>SUM(G1002:G1004)</f>
        <v>0</v>
      </c>
    </row>
    <row r="1006" spans="1:7" x14ac:dyDescent="0.2">
      <c r="A1006" s="843"/>
      <c r="B1006" s="843"/>
      <c r="C1006" s="843"/>
      <c r="D1006" s="843"/>
      <c r="E1006" s="843"/>
      <c r="F1006" s="843"/>
      <c r="G1006" s="843"/>
    </row>
    <row r="1007" spans="1:7" ht="36" x14ac:dyDescent="0.25">
      <c r="A1007" s="818" t="s">
        <v>213</v>
      </c>
      <c r="B1007" s="818" t="s">
        <v>352</v>
      </c>
      <c r="C1007" s="839" t="s">
        <v>1609</v>
      </c>
      <c r="D1007" s="820" t="s">
        <v>1421</v>
      </c>
      <c r="E1007" s="821"/>
      <c r="F1007" s="822"/>
      <c r="G1007" s="823">
        <f>G1013</f>
        <v>0</v>
      </c>
    </row>
    <row r="1008" spans="1:7" ht="18" x14ac:dyDescent="0.2">
      <c r="A1008" s="824"/>
      <c r="B1008" s="825"/>
      <c r="C1008" s="825"/>
      <c r="D1008" s="825"/>
      <c r="E1008" s="825"/>
      <c r="F1008" s="825"/>
      <c r="G1008" s="826"/>
    </row>
    <row r="1009" spans="1:7" ht="18" x14ac:dyDescent="0.2">
      <c r="A1009" s="827" t="s">
        <v>142</v>
      </c>
      <c r="B1009" s="828"/>
      <c r="C1009" s="825" t="s">
        <v>95</v>
      </c>
      <c r="D1009" s="825" t="s">
        <v>143</v>
      </c>
      <c r="E1009" s="825" t="s">
        <v>144</v>
      </c>
      <c r="F1009" s="825" t="s">
        <v>145</v>
      </c>
      <c r="G1009" s="826" t="s">
        <v>146</v>
      </c>
    </row>
    <row r="1010" spans="1:7" ht="18" x14ac:dyDescent="0.2">
      <c r="A1010" s="829" t="s">
        <v>902</v>
      </c>
      <c r="B1010" s="829" t="s">
        <v>1056</v>
      </c>
      <c r="C1010" s="844" t="s">
        <v>1057</v>
      </c>
      <c r="D1010" s="831" t="s">
        <v>1030</v>
      </c>
      <c r="E1010" s="831">
        <v>1.4E-2</v>
      </c>
      <c r="F1010" s="752"/>
      <c r="G1010" s="833">
        <f t="shared" ref="G1010:G1012" si="98">TRUNC(E1010*F1010,2)</f>
        <v>0</v>
      </c>
    </row>
    <row r="1011" spans="1:7" ht="18" x14ac:dyDescent="0.2">
      <c r="A1011" s="829" t="s">
        <v>902</v>
      </c>
      <c r="B1011" s="829" t="s">
        <v>1058</v>
      </c>
      <c r="C1011" s="844" t="s">
        <v>1059</v>
      </c>
      <c r="D1011" s="831" t="s">
        <v>1030</v>
      </c>
      <c r="E1011" s="831">
        <v>0.14030000000000001</v>
      </c>
      <c r="F1011" s="752"/>
      <c r="G1011" s="833">
        <f t="shared" si="98"/>
        <v>0</v>
      </c>
    </row>
    <row r="1012" spans="1:7" ht="18" x14ac:dyDescent="0.2">
      <c r="A1012" s="829" t="s">
        <v>117</v>
      </c>
      <c r="B1012" s="829" t="s">
        <v>1054</v>
      </c>
      <c r="C1012" s="844" t="s">
        <v>1055</v>
      </c>
      <c r="D1012" s="831" t="s">
        <v>96</v>
      </c>
      <c r="E1012" s="831">
        <v>0.3805</v>
      </c>
      <c r="F1012" s="752"/>
      <c r="G1012" s="833">
        <f t="shared" si="98"/>
        <v>0</v>
      </c>
    </row>
    <row r="1013" spans="1:7" ht="18" x14ac:dyDescent="0.2">
      <c r="A1013" s="835" t="s">
        <v>147</v>
      </c>
      <c r="B1013" s="836"/>
      <c r="C1013" s="836"/>
      <c r="D1013" s="836"/>
      <c r="E1013" s="836"/>
      <c r="F1013" s="837"/>
      <c r="G1013" s="838">
        <f>SUM(G1010:G1012)</f>
        <v>0</v>
      </c>
    </row>
    <row r="1014" spans="1:7" x14ac:dyDescent="0.2">
      <c r="A1014" s="843"/>
      <c r="B1014" s="843"/>
      <c r="C1014" s="843"/>
      <c r="D1014" s="843"/>
      <c r="E1014" s="843"/>
      <c r="F1014" s="843"/>
      <c r="G1014" s="843"/>
    </row>
    <row r="1015" spans="1:7" ht="36" x14ac:dyDescent="0.25">
      <c r="A1015" s="818" t="s">
        <v>213</v>
      </c>
      <c r="B1015" s="818" t="s">
        <v>1610</v>
      </c>
      <c r="C1015" s="839" t="s">
        <v>1611</v>
      </c>
      <c r="D1015" s="820" t="s">
        <v>1441</v>
      </c>
      <c r="E1015" s="821"/>
      <c r="F1015" s="822"/>
      <c r="G1015" s="823">
        <f>G1021</f>
        <v>0</v>
      </c>
    </row>
    <row r="1016" spans="1:7" ht="18" x14ac:dyDescent="0.2">
      <c r="A1016" s="824"/>
      <c r="B1016" s="825"/>
      <c r="C1016" s="825"/>
      <c r="D1016" s="825"/>
      <c r="E1016" s="825"/>
      <c r="F1016" s="825"/>
      <c r="G1016" s="826"/>
    </row>
    <row r="1017" spans="1:7" ht="18" x14ac:dyDescent="0.2">
      <c r="A1017" s="827" t="s">
        <v>142</v>
      </c>
      <c r="B1017" s="828"/>
      <c r="C1017" s="825" t="s">
        <v>95</v>
      </c>
      <c r="D1017" s="825" t="s">
        <v>143</v>
      </c>
      <c r="E1017" s="825" t="s">
        <v>144</v>
      </c>
      <c r="F1017" s="825" t="s">
        <v>145</v>
      </c>
      <c r="G1017" s="826" t="s">
        <v>146</v>
      </c>
    </row>
    <row r="1018" spans="1:7" ht="18" x14ac:dyDescent="0.2">
      <c r="A1018" s="829" t="s">
        <v>902</v>
      </c>
      <c r="B1018" s="829" t="s">
        <v>1052</v>
      </c>
      <c r="C1018" s="844" t="s">
        <v>1053</v>
      </c>
      <c r="D1018" s="831" t="s">
        <v>1030</v>
      </c>
      <c r="E1018" s="831">
        <v>0.22850000000000001</v>
      </c>
      <c r="F1018" s="752"/>
      <c r="G1018" s="833">
        <f t="shared" ref="G1018:G1020" si="99">TRUNC(E1018*F1018,2)</f>
        <v>0</v>
      </c>
    </row>
    <row r="1019" spans="1:7" ht="18" x14ac:dyDescent="0.2">
      <c r="A1019" s="829" t="s">
        <v>117</v>
      </c>
      <c r="B1019" s="829" t="s">
        <v>1054</v>
      </c>
      <c r="C1019" s="844" t="s">
        <v>1055</v>
      </c>
      <c r="D1019" s="831" t="s">
        <v>96</v>
      </c>
      <c r="E1019" s="831">
        <v>0.16309999999999999</v>
      </c>
      <c r="F1019" s="752"/>
      <c r="G1019" s="833">
        <f t="shared" si="99"/>
        <v>0</v>
      </c>
    </row>
    <row r="1020" spans="1:7" ht="18" x14ac:dyDescent="0.2">
      <c r="A1020" s="829" t="s">
        <v>117</v>
      </c>
      <c r="B1020" s="829" t="s">
        <v>927</v>
      </c>
      <c r="C1020" s="844" t="s">
        <v>928</v>
      </c>
      <c r="D1020" s="831" t="s">
        <v>96</v>
      </c>
      <c r="E1020" s="831">
        <v>5.4399999999999997E-2</v>
      </c>
      <c r="F1020" s="752"/>
      <c r="G1020" s="833">
        <f t="shared" si="99"/>
        <v>0</v>
      </c>
    </row>
    <row r="1021" spans="1:7" ht="18" x14ac:dyDescent="0.2">
      <c r="A1021" s="835" t="s">
        <v>147</v>
      </c>
      <c r="B1021" s="836"/>
      <c r="C1021" s="836"/>
      <c r="D1021" s="836"/>
      <c r="E1021" s="836"/>
      <c r="F1021" s="837"/>
      <c r="G1021" s="838">
        <f>SUM(G1018:G1020)</f>
        <v>0</v>
      </c>
    </row>
    <row r="1022" spans="1:7" x14ac:dyDescent="0.2">
      <c r="A1022" s="843"/>
      <c r="B1022" s="843"/>
      <c r="C1022" s="843"/>
      <c r="D1022" s="843"/>
      <c r="E1022" s="843"/>
      <c r="F1022" s="843"/>
      <c r="G1022" s="843"/>
    </row>
    <row r="1023" spans="1:7" ht="36" x14ac:dyDescent="0.25">
      <c r="A1023" s="818" t="s">
        <v>213</v>
      </c>
      <c r="B1023" s="818" t="s">
        <v>1612</v>
      </c>
      <c r="C1023" s="839" t="s">
        <v>1613</v>
      </c>
      <c r="D1023" s="820" t="s">
        <v>1421</v>
      </c>
      <c r="E1023" s="821"/>
      <c r="F1023" s="822"/>
      <c r="G1023" s="823">
        <f>G1029</f>
        <v>0</v>
      </c>
    </row>
    <row r="1024" spans="1:7" ht="18" x14ac:dyDescent="0.2">
      <c r="A1024" s="824"/>
      <c r="B1024" s="825"/>
      <c r="C1024" s="825"/>
      <c r="D1024" s="825"/>
      <c r="E1024" s="825"/>
      <c r="F1024" s="825"/>
      <c r="G1024" s="826"/>
    </row>
    <row r="1025" spans="1:7" ht="18" x14ac:dyDescent="0.2">
      <c r="A1025" s="827" t="s">
        <v>142</v>
      </c>
      <c r="B1025" s="828"/>
      <c r="C1025" s="825" t="s">
        <v>95</v>
      </c>
      <c r="D1025" s="825" t="s">
        <v>143</v>
      </c>
      <c r="E1025" s="825" t="s">
        <v>144</v>
      </c>
      <c r="F1025" s="825" t="s">
        <v>145</v>
      </c>
      <c r="G1025" s="826" t="s">
        <v>146</v>
      </c>
    </row>
    <row r="1026" spans="1:7" ht="36" x14ac:dyDescent="0.2">
      <c r="A1026" s="829" t="s">
        <v>902</v>
      </c>
      <c r="B1026" s="829" t="s">
        <v>2331</v>
      </c>
      <c r="C1026" s="844" t="s">
        <v>2332</v>
      </c>
      <c r="D1026" s="831" t="s">
        <v>913</v>
      </c>
      <c r="E1026" s="831">
        <v>1.1073999999999999</v>
      </c>
      <c r="F1026" s="752"/>
      <c r="G1026" s="833">
        <f t="shared" ref="G1026:G1028" si="100">TRUNC(E1026*F1026,2)</f>
        <v>0</v>
      </c>
    </row>
    <row r="1027" spans="1:7" ht="18" x14ac:dyDescent="0.2">
      <c r="A1027" s="829" t="s">
        <v>117</v>
      </c>
      <c r="B1027" s="829" t="s">
        <v>1054</v>
      </c>
      <c r="C1027" s="844" t="s">
        <v>1055</v>
      </c>
      <c r="D1027" s="831" t="s">
        <v>96</v>
      </c>
      <c r="E1027" s="831">
        <v>0.15409999999999999</v>
      </c>
      <c r="F1027" s="752"/>
      <c r="G1027" s="833">
        <f t="shared" si="100"/>
        <v>0</v>
      </c>
    </row>
    <row r="1028" spans="1:7" ht="18" x14ac:dyDescent="0.2">
      <c r="A1028" s="829" t="s">
        <v>117</v>
      </c>
      <c r="B1028" s="829" t="s">
        <v>927</v>
      </c>
      <c r="C1028" s="844" t="s">
        <v>928</v>
      </c>
      <c r="D1028" s="831" t="s">
        <v>96</v>
      </c>
      <c r="E1028" s="831">
        <v>5.1400000000000001E-2</v>
      </c>
      <c r="F1028" s="752"/>
      <c r="G1028" s="833">
        <f t="shared" si="100"/>
        <v>0</v>
      </c>
    </row>
    <row r="1029" spans="1:7" ht="18" x14ac:dyDescent="0.2">
      <c r="A1029" s="835" t="s">
        <v>147</v>
      </c>
      <c r="B1029" s="836"/>
      <c r="C1029" s="836"/>
      <c r="D1029" s="836"/>
      <c r="E1029" s="836"/>
      <c r="F1029" s="837"/>
      <c r="G1029" s="838">
        <f>SUM(G1026:G1028)</f>
        <v>0</v>
      </c>
    </row>
    <row r="1030" spans="1:7" x14ac:dyDescent="0.2">
      <c r="A1030" s="843"/>
      <c r="B1030" s="843"/>
      <c r="C1030" s="843"/>
      <c r="D1030" s="843"/>
      <c r="E1030" s="843"/>
      <c r="F1030" s="843"/>
      <c r="G1030" s="843"/>
    </row>
    <row r="1031" spans="1:7" ht="36" x14ac:dyDescent="0.25">
      <c r="A1031" s="818" t="s">
        <v>213</v>
      </c>
      <c r="B1031" s="818" t="s">
        <v>1614</v>
      </c>
      <c r="C1031" s="839" t="s">
        <v>2206</v>
      </c>
      <c r="D1031" s="820" t="s">
        <v>1421</v>
      </c>
      <c r="E1031" s="821"/>
      <c r="F1031" s="822"/>
      <c r="G1031" s="823">
        <f>G1037</f>
        <v>0</v>
      </c>
    </row>
    <row r="1032" spans="1:7" ht="18" x14ac:dyDescent="0.2">
      <c r="A1032" s="824"/>
      <c r="B1032" s="825"/>
      <c r="C1032" s="825"/>
      <c r="D1032" s="825"/>
      <c r="E1032" s="825"/>
      <c r="F1032" s="825"/>
      <c r="G1032" s="826"/>
    </row>
    <row r="1033" spans="1:7" ht="18" x14ac:dyDescent="0.2">
      <c r="A1033" s="827" t="s">
        <v>142</v>
      </c>
      <c r="B1033" s="828"/>
      <c r="C1033" s="825" t="s">
        <v>95</v>
      </c>
      <c r="D1033" s="825" t="s">
        <v>143</v>
      </c>
      <c r="E1033" s="825" t="s">
        <v>144</v>
      </c>
      <c r="F1033" s="825" t="s">
        <v>145</v>
      </c>
      <c r="G1033" s="826" t="s">
        <v>146</v>
      </c>
    </row>
    <row r="1034" spans="1:7" ht="36" x14ac:dyDescent="0.2">
      <c r="A1034" s="829" t="s">
        <v>902</v>
      </c>
      <c r="B1034" s="829" t="s">
        <v>2331</v>
      </c>
      <c r="C1034" s="844" t="s">
        <v>2332</v>
      </c>
      <c r="D1034" s="831" t="s">
        <v>913</v>
      </c>
      <c r="E1034" s="831">
        <v>1.1073999999999999</v>
      </c>
      <c r="F1034" s="752"/>
      <c r="G1034" s="833">
        <f t="shared" ref="G1034:G1036" si="101">TRUNC(E1034*F1034,2)</f>
        <v>0</v>
      </c>
    </row>
    <row r="1035" spans="1:7" ht="18" x14ac:dyDescent="0.2">
      <c r="A1035" s="829" t="s">
        <v>117</v>
      </c>
      <c r="B1035" s="829" t="s">
        <v>1054</v>
      </c>
      <c r="C1035" s="844" t="s">
        <v>1055</v>
      </c>
      <c r="D1035" s="831" t="s">
        <v>96</v>
      </c>
      <c r="E1035" s="831">
        <v>0.15409999999999999</v>
      </c>
      <c r="F1035" s="752"/>
      <c r="G1035" s="833">
        <f t="shared" si="101"/>
        <v>0</v>
      </c>
    </row>
    <row r="1036" spans="1:7" ht="18" x14ac:dyDescent="0.2">
      <c r="A1036" s="829" t="s">
        <v>117</v>
      </c>
      <c r="B1036" s="829" t="s">
        <v>927</v>
      </c>
      <c r="C1036" s="844" t="s">
        <v>928</v>
      </c>
      <c r="D1036" s="831" t="s">
        <v>96</v>
      </c>
      <c r="E1036" s="831">
        <v>5.1400000000000001E-2</v>
      </c>
      <c r="F1036" s="752"/>
      <c r="G1036" s="833">
        <f t="shared" si="101"/>
        <v>0</v>
      </c>
    </row>
    <row r="1037" spans="1:7" ht="18" x14ac:dyDescent="0.2">
      <c r="A1037" s="835" t="s">
        <v>147</v>
      </c>
      <c r="B1037" s="836"/>
      <c r="C1037" s="836"/>
      <c r="D1037" s="836"/>
      <c r="E1037" s="836"/>
      <c r="F1037" s="837"/>
      <c r="G1037" s="838">
        <f>SUM(G1034:G1036)</f>
        <v>0</v>
      </c>
    </row>
    <row r="1038" spans="1:7" x14ac:dyDescent="0.2">
      <c r="A1038" s="843"/>
      <c r="B1038" s="843"/>
      <c r="C1038" s="843"/>
      <c r="D1038" s="843"/>
      <c r="E1038" s="843"/>
      <c r="F1038" s="843"/>
      <c r="G1038" s="843"/>
    </row>
    <row r="1039" spans="1:7" ht="36" x14ac:dyDescent="0.25">
      <c r="A1039" s="818" t="s">
        <v>213</v>
      </c>
      <c r="B1039" s="818" t="s">
        <v>1615</v>
      </c>
      <c r="C1039" s="839" t="s">
        <v>2207</v>
      </c>
      <c r="D1039" s="820" t="s">
        <v>1441</v>
      </c>
      <c r="E1039" s="821"/>
      <c r="F1039" s="822"/>
      <c r="G1039" s="823">
        <f>G1045</f>
        <v>0</v>
      </c>
    </row>
    <row r="1040" spans="1:7" ht="18" x14ac:dyDescent="0.2">
      <c r="A1040" s="824"/>
      <c r="B1040" s="825"/>
      <c r="C1040" s="825"/>
      <c r="D1040" s="825"/>
      <c r="E1040" s="825"/>
      <c r="F1040" s="825"/>
      <c r="G1040" s="826"/>
    </row>
    <row r="1041" spans="1:7" ht="18" x14ac:dyDescent="0.2">
      <c r="A1041" s="827" t="s">
        <v>142</v>
      </c>
      <c r="B1041" s="828"/>
      <c r="C1041" s="825" t="s">
        <v>95</v>
      </c>
      <c r="D1041" s="825" t="s">
        <v>143</v>
      </c>
      <c r="E1041" s="825" t="s">
        <v>144</v>
      </c>
      <c r="F1041" s="825" t="s">
        <v>145</v>
      </c>
      <c r="G1041" s="826" t="s">
        <v>146</v>
      </c>
    </row>
    <row r="1042" spans="1:7" ht="36" x14ac:dyDescent="0.2">
      <c r="A1042" s="829" t="s">
        <v>902</v>
      </c>
      <c r="B1042" s="829" t="s">
        <v>2331</v>
      </c>
      <c r="C1042" s="844" t="s">
        <v>2332</v>
      </c>
      <c r="D1042" s="831" t="s">
        <v>913</v>
      </c>
      <c r="E1042" s="831">
        <v>1.1073999999999999</v>
      </c>
      <c r="F1042" s="752"/>
      <c r="G1042" s="833">
        <f t="shared" ref="G1042:G1044" si="102">TRUNC(E1042*F1042,2)</f>
        <v>0</v>
      </c>
    </row>
    <row r="1043" spans="1:7" ht="18" x14ac:dyDescent="0.2">
      <c r="A1043" s="829" t="s">
        <v>117</v>
      </c>
      <c r="B1043" s="829" t="s">
        <v>1054</v>
      </c>
      <c r="C1043" s="844" t="s">
        <v>1055</v>
      </c>
      <c r="D1043" s="831" t="s">
        <v>96</v>
      </c>
      <c r="E1043" s="831">
        <v>0.15409999999999999</v>
      </c>
      <c r="F1043" s="752"/>
      <c r="G1043" s="833">
        <f t="shared" si="102"/>
        <v>0</v>
      </c>
    </row>
    <row r="1044" spans="1:7" ht="18" x14ac:dyDescent="0.2">
      <c r="A1044" s="829" t="s">
        <v>117</v>
      </c>
      <c r="B1044" s="829" t="s">
        <v>927</v>
      </c>
      <c r="C1044" s="844" t="s">
        <v>928</v>
      </c>
      <c r="D1044" s="831" t="s">
        <v>96</v>
      </c>
      <c r="E1044" s="831">
        <v>5.1400000000000001E-2</v>
      </c>
      <c r="F1044" s="752"/>
      <c r="G1044" s="833">
        <f t="shared" si="102"/>
        <v>0</v>
      </c>
    </row>
    <row r="1045" spans="1:7" ht="18" x14ac:dyDescent="0.2">
      <c r="A1045" s="835" t="s">
        <v>147</v>
      </c>
      <c r="B1045" s="836"/>
      <c r="C1045" s="836"/>
      <c r="D1045" s="836"/>
      <c r="E1045" s="836"/>
      <c r="F1045" s="837"/>
      <c r="G1045" s="838">
        <f>SUM(G1042:G1044)</f>
        <v>0</v>
      </c>
    </row>
    <row r="1046" spans="1:7" x14ac:dyDescent="0.2">
      <c r="A1046" s="843"/>
      <c r="B1046" s="843"/>
      <c r="C1046" s="843"/>
      <c r="D1046" s="843"/>
      <c r="E1046" s="843"/>
      <c r="F1046" s="843"/>
      <c r="G1046" s="843"/>
    </row>
    <row r="1047" spans="1:7" ht="54" x14ac:dyDescent="0.25">
      <c r="A1047" s="818" t="s">
        <v>213</v>
      </c>
      <c r="B1047" s="818" t="s">
        <v>366</v>
      </c>
      <c r="C1047" s="839" t="s">
        <v>1645</v>
      </c>
      <c r="D1047" s="820" t="s">
        <v>1251</v>
      </c>
      <c r="E1047" s="821"/>
      <c r="F1047" s="822"/>
      <c r="G1047" s="823">
        <f>G1056</f>
        <v>0</v>
      </c>
    </row>
    <row r="1048" spans="1:7" ht="18" x14ac:dyDescent="0.2">
      <c r="A1048" s="824"/>
      <c r="B1048" s="825"/>
      <c r="C1048" s="825"/>
      <c r="D1048" s="825"/>
      <c r="E1048" s="825"/>
      <c r="F1048" s="825"/>
      <c r="G1048" s="826"/>
    </row>
    <row r="1049" spans="1:7" ht="18" x14ac:dyDescent="0.2">
      <c r="A1049" s="827" t="s">
        <v>142</v>
      </c>
      <c r="B1049" s="828"/>
      <c r="C1049" s="825" t="s">
        <v>95</v>
      </c>
      <c r="D1049" s="825" t="s">
        <v>143</v>
      </c>
      <c r="E1049" s="825" t="s">
        <v>144</v>
      </c>
      <c r="F1049" s="825" t="s">
        <v>145</v>
      </c>
      <c r="G1049" s="826" t="s">
        <v>146</v>
      </c>
    </row>
    <row r="1050" spans="1:7" ht="18" x14ac:dyDescent="0.2">
      <c r="A1050" s="829" t="s">
        <v>902</v>
      </c>
      <c r="B1050" s="829" t="s">
        <v>1062</v>
      </c>
      <c r="C1050" s="844" t="s">
        <v>1063</v>
      </c>
      <c r="D1050" s="831" t="s">
        <v>908</v>
      </c>
      <c r="E1050" s="831">
        <v>1.8800000000000001E-2</v>
      </c>
      <c r="F1050" s="752"/>
      <c r="G1050" s="833">
        <f t="shared" ref="G1050:G1055" si="103">TRUNC(E1050*F1050,2)</f>
        <v>0</v>
      </c>
    </row>
    <row r="1051" spans="1:7" ht="36" x14ac:dyDescent="0.2">
      <c r="A1051" s="829" t="s">
        <v>902</v>
      </c>
      <c r="B1051" s="829" t="s">
        <v>1064</v>
      </c>
      <c r="C1051" s="844" t="s">
        <v>1065</v>
      </c>
      <c r="D1051" s="831" t="s">
        <v>908</v>
      </c>
      <c r="E1051" s="831">
        <v>1</v>
      </c>
      <c r="F1051" s="752"/>
      <c r="G1051" s="833">
        <f t="shared" si="103"/>
        <v>0</v>
      </c>
    </row>
    <row r="1052" spans="1:7" ht="18" x14ac:dyDescent="0.2">
      <c r="A1052" s="829" t="s">
        <v>902</v>
      </c>
      <c r="B1052" s="829" t="s">
        <v>1066</v>
      </c>
      <c r="C1052" s="844" t="s">
        <v>1067</v>
      </c>
      <c r="D1052" s="831" t="s">
        <v>908</v>
      </c>
      <c r="E1052" s="831">
        <v>2.06E-2</v>
      </c>
      <c r="F1052" s="752"/>
      <c r="G1052" s="833">
        <f t="shared" si="103"/>
        <v>0</v>
      </c>
    </row>
    <row r="1053" spans="1:7" ht="36" x14ac:dyDescent="0.2">
      <c r="A1053" s="829" t="s">
        <v>902</v>
      </c>
      <c r="B1053" s="829" t="s">
        <v>1068</v>
      </c>
      <c r="C1053" s="844" t="s">
        <v>1069</v>
      </c>
      <c r="D1053" s="831" t="s">
        <v>908</v>
      </c>
      <c r="E1053" s="831">
        <v>2.5999999999999999E-2</v>
      </c>
      <c r="F1053" s="752"/>
      <c r="G1053" s="833">
        <f t="shared" si="103"/>
        <v>0</v>
      </c>
    </row>
    <row r="1054" spans="1:7" ht="36" x14ac:dyDescent="0.2">
      <c r="A1054" s="829" t="s">
        <v>117</v>
      </c>
      <c r="B1054" s="829" t="s">
        <v>921</v>
      </c>
      <c r="C1054" s="844" t="s">
        <v>922</v>
      </c>
      <c r="D1054" s="831" t="s">
        <v>96</v>
      </c>
      <c r="E1054" s="831">
        <v>9.2399999999999996E-2</v>
      </c>
      <c r="F1054" s="752"/>
      <c r="G1054" s="833">
        <f t="shared" si="103"/>
        <v>0</v>
      </c>
    </row>
    <row r="1055" spans="1:7" ht="36" x14ac:dyDescent="0.2">
      <c r="A1055" s="829" t="s">
        <v>117</v>
      </c>
      <c r="B1055" s="829" t="s">
        <v>923</v>
      </c>
      <c r="C1055" s="844" t="s">
        <v>924</v>
      </c>
      <c r="D1055" s="831" t="s">
        <v>96</v>
      </c>
      <c r="E1055" s="831">
        <v>9.2399999999999996E-2</v>
      </c>
      <c r="F1055" s="752"/>
      <c r="G1055" s="833">
        <f t="shared" si="103"/>
        <v>0</v>
      </c>
    </row>
    <row r="1056" spans="1:7" ht="18" x14ac:dyDescent="0.2">
      <c r="A1056" s="835" t="s">
        <v>147</v>
      </c>
      <c r="B1056" s="836"/>
      <c r="C1056" s="836"/>
      <c r="D1056" s="836"/>
      <c r="E1056" s="836"/>
      <c r="F1056" s="837"/>
      <c r="G1056" s="838">
        <f>SUM(G1050:G1055)</f>
        <v>0</v>
      </c>
    </row>
    <row r="1057" spans="1:7" x14ac:dyDescent="0.2">
      <c r="A1057" s="843"/>
      <c r="B1057" s="843"/>
      <c r="C1057" s="843"/>
      <c r="D1057" s="843"/>
      <c r="E1057" s="843"/>
      <c r="F1057" s="843"/>
      <c r="G1057" s="843"/>
    </row>
    <row r="1058" spans="1:7" ht="54" x14ac:dyDescent="0.25">
      <c r="A1058" s="818" t="s">
        <v>213</v>
      </c>
      <c r="B1058" s="818" t="s">
        <v>1648</v>
      </c>
      <c r="C1058" s="839" t="s">
        <v>1649</v>
      </c>
      <c r="D1058" s="820" t="s">
        <v>1251</v>
      </c>
      <c r="E1058" s="821"/>
      <c r="F1058" s="822"/>
      <c r="G1058" s="823">
        <f>G1067</f>
        <v>0</v>
      </c>
    </row>
    <row r="1059" spans="1:7" ht="18" x14ac:dyDescent="0.2">
      <c r="A1059" s="824"/>
      <c r="B1059" s="825"/>
      <c r="C1059" s="825"/>
      <c r="D1059" s="825"/>
      <c r="E1059" s="825"/>
      <c r="F1059" s="825"/>
      <c r="G1059" s="826"/>
    </row>
    <row r="1060" spans="1:7" ht="18" x14ac:dyDescent="0.2">
      <c r="A1060" s="827" t="s">
        <v>142</v>
      </c>
      <c r="B1060" s="828"/>
      <c r="C1060" s="825" t="s">
        <v>95</v>
      </c>
      <c r="D1060" s="825" t="s">
        <v>143</v>
      </c>
      <c r="E1060" s="825" t="s">
        <v>144</v>
      </c>
      <c r="F1060" s="825" t="s">
        <v>145</v>
      </c>
      <c r="G1060" s="826" t="s">
        <v>146</v>
      </c>
    </row>
    <row r="1061" spans="1:7" ht="18" x14ac:dyDescent="0.2">
      <c r="A1061" s="829" t="s">
        <v>902</v>
      </c>
      <c r="B1061" s="829" t="s">
        <v>1062</v>
      </c>
      <c r="C1061" s="844" t="s">
        <v>1063</v>
      </c>
      <c r="D1061" s="831" t="s">
        <v>908</v>
      </c>
      <c r="E1061" s="831">
        <v>1.18E-2</v>
      </c>
      <c r="F1061" s="752"/>
      <c r="G1061" s="833">
        <f t="shared" ref="G1061:G1066" si="104">TRUNC(E1061*F1061,2)</f>
        <v>0</v>
      </c>
    </row>
    <row r="1062" spans="1:7" ht="36" x14ac:dyDescent="0.2">
      <c r="A1062" s="829" t="s">
        <v>902</v>
      </c>
      <c r="B1062" s="829" t="s">
        <v>2333</v>
      </c>
      <c r="C1062" s="844" t="s">
        <v>2334</v>
      </c>
      <c r="D1062" s="831" t="s">
        <v>908</v>
      </c>
      <c r="E1062" s="831">
        <v>1</v>
      </c>
      <c r="F1062" s="752"/>
      <c r="G1062" s="833">
        <f t="shared" si="104"/>
        <v>0</v>
      </c>
    </row>
    <row r="1063" spans="1:7" ht="18" x14ac:dyDescent="0.2">
      <c r="A1063" s="829" t="s">
        <v>902</v>
      </c>
      <c r="B1063" s="829" t="s">
        <v>1066</v>
      </c>
      <c r="C1063" s="844" t="s">
        <v>1067</v>
      </c>
      <c r="D1063" s="831" t="s">
        <v>908</v>
      </c>
      <c r="E1063" s="831">
        <v>4.0599999999999997E-2</v>
      </c>
      <c r="F1063" s="752"/>
      <c r="G1063" s="833">
        <f t="shared" si="104"/>
        <v>0</v>
      </c>
    </row>
    <row r="1064" spans="1:7" ht="36" x14ac:dyDescent="0.2">
      <c r="A1064" s="829" t="s">
        <v>902</v>
      </c>
      <c r="B1064" s="829" t="s">
        <v>1068</v>
      </c>
      <c r="C1064" s="844" t="s">
        <v>1069</v>
      </c>
      <c r="D1064" s="831" t="s">
        <v>908</v>
      </c>
      <c r="E1064" s="831">
        <v>1.4999999999999999E-2</v>
      </c>
      <c r="F1064" s="752"/>
      <c r="G1064" s="833">
        <f t="shared" si="104"/>
        <v>0</v>
      </c>
    </row>
    <row r="1065" spans="1:7" ht="36" x14ac:dyDescent="0.2">
      <c r="A1065" s="829" t="s">
        <v>117</v>
      </c>
      <c r="B1065" s="829" t="s">
        <v>921</v>
      </c>
      <c r="C1065" s="844" t="s">
        <v>922</v>
      </c>
      <c r="D1065" s="831" t="s">
        <v>96</v>
      </c>
      <c r="E1065" s="831">
        <v>0.12180000000000001</v>
      </c>
      <c r="F1065" s="752"/>
      <c r="G1065" s="833">
        <f t="shared" si="104"/>
        <v>0</v>
      </c>
    </row>
    <row r="1066" spans="1:7" ht="36" x14ac:dyDescent="0.2">
      <c r="A1066" s="829" t="s">
        <v>117</v>
      </c>
      <c r="B1066" s="829" t="s">
        <v>923</v>
      </c>
      <c r="C1066" s="844" t="s">
        <v>924</v>
      </c>
      <c r="D1066" s="831" t="s">
        <v>96</v>
      </c>
      <c r="E1066" s="831">
        <v>0.12180000000000001</v>
      </c>
      <c r="F1066" s="752"/>
      <c r="G1066" s="833">
        <f t="shared" si="104"/>
        <v>0</v>
      </c>
    </row>
    <row r="1067" spans="1:7" ht="18" x14ac:dyDescent="0.2">
      <c r="A1067" s="835" t="s">
        <v>147</v>
      </c>
      <c r="B1067" s="836"/>
      <c r="C1067" s="836"/>
      <c r="D1067" s="836"/>
      <c r="E1067" s="836"/>
      <c r="F1067" s="837"/>
      <c r="G1067" s="838">
        <f>SUM(G1061:G1066)</f>
        <v>0</v>
      </c>
    </row>
    <row r="1068" spans="1:7" x14ac:dyDescent="0.2">
      <c r="A1068" s="843"/>
      <c r="B1068" s="843"/>
      <c r="C1068" s="843"/>
      <c r="D1068" s="843"/>
      <c r="E1068" s="843"/>
      <c r="F1068" s="843"/>
      <c r="G1068" s="843"/>
    </row>
    <row r="1069" spans="1:7" ht="54" x14ac:dyDescent="0.25">
      <c r="A1069" s="818" t="s">
        <v>213</v>
      </c>
      <c r="B1069" s="818" t="s">
        <v>1674</v>
      </c>
      <c r="C1069" s="839" t="s">
        <v>1675</v>
      </c>
      <c r="D1069" s="820" t="s">
        <v>1251</v>
      </c>
      <c r="E1069" s="821"/>
      <c r="F1069" s="822"/>
      <c r="G1069" s="823">
        <f>G1078</f>
        <v>0</v>
      </c>
    </row>
    <row r="1070" spans="1:7" ht="18" x14ac:dyDescent="0.2">
      <c r="A1070" s="824"/>
      <c r="B1070" s="825"/>
      <c r="C1070" s="825"/>
      <c r="D1070" s="825"/>
      <c r="E1070" s="825"/>
      <c r="F1070" s="825"/>
      <c r="G1070" s="826"/>
    </row>
    <row r="1071" spans="1:7" ht="18" x14ac:dyDescent="0.2">
      <c r="A1071" s="827" t="s">
        <v>142</v>
      </c>
      <c r="B1071" s="828"/>
      <c r="C1071" s="825" t="s">
        <v>95</v>
      </c>
      <c r="D1071" s="825" t="s">
        <v>143</v>
      </c>
      <c r="E1071" s="825" t="s">
        <v>144</v>
      </c>
      <c r="F1071" s="825" t="s">
        <v>145</v>
      </c>
      <c r="G1071" s="826" t="s">
        <v>146</v>
      </c>
    </row>
    <row r="1072" spans="1:7" ht="18" x14ac:dyDescent="0.2">
      <c r="A1072" s="829" t="s">
        <v>902</v>
      </c>
      <c r="B1072" s="829" t="s">
        <v>1062</v>
      </c>
      <c r="C1072" s="844" t="s">
        <v>1063</v>
      </c>
      <c r="D1072" s="831" t="s">
        <v>908</v>
      </c>
      <c r="E1072" s="831">
        <v>2.12E-2</v>
      </c>
      <c r="F1072" s="752"/>
      <c r="G1072" s="833">
        <f t="shared" ref="G1072:G1077" si="105">TRUNC(E1072*F1072,2)</f>
        <v>0</v>
      </c>
    </row>
    <row r="1073" spans="1:7" ht="18" x14ac:dyDescent="0.2">
      <c r="A1073" s="829" t="s">
        <v>902</v>
      </c>
      <c r="B1073" s="829" t="s">
        <v>1066</v>
      </c>
      <c r="C1073" s="844" t="s">
        <v>1067</v>
      </c>
      <c r="D1073" s="831" t="s">
        <v>908</v>
      </c>
      <c r="E1073" s="831">
        <v>2.69E-2</v>
      </c>
      <c r="F1073" s="752"/>
      <c r="G1073" s="833">
        <f t="shared" si="105"/>
        <v>0</v>
      </c>
    </row>
    <row r="1074" spans="1:7" ht="36" x14ac:dyDescent="0.2">
      <c r="A1074" s="829" t="s">
        <v>902</v>
      </c>
      <c r="B1074" s="829" t="s">
        <v>1068</v>
      </c>
      <c r="C1074" s="844" t="s">
        <v>1069</v>
      </c>
      <c r="D1074" s="831" t="s">
        <v>908</v>
      </c>
      <c r="E1074" s="831">
        <v>2.7E-2</v>
      </c>
      <c r="F1074" s="752"/>
      <c r="G1074" s="833">
        <f t="shared" si="105"/>
        <v>0</v>
      </c>
    </row>
    <row r="1075" spans="1:7" ht="36" x14ac:dyDescent="0.2">
      <c r="A1075" s="829" t="s">
        <v>902</v>
      </c>
      <c r="B1075" s="829" t="s">
        <v>1070</v>
      </c>
      <c r="C1075" s="844" t="s">
        <v>1071</v>
      </c>
      <c r="D1075" s="831" t="s">
        <v>908</v>
      </c>
      <c r="E1075" s="831">
        <v>1</v>
      </c>
      <c r="F1075" s="752"/>
      <c r="G1075" s="833">
        <f t="shared" si="105"/>
        <v>0</v>
      </c>
    </row>
    <row r="1076" spans="1:7" ht="36" x14ac:dyDescent="0.2">
      <c r="A1076" s="829" t="s">
        <v>117</v>
      </c>
      <c r="B1076" s="829" t="s">
        <v>921</v>
      </c>
      <c r="C1076" s="844" t="s">
        <v>922</v>
      </c>
      <c r="D1076" s="831" t="s">
        <v>96</v>
      </c>
      <c r="E1076" s="831">
        <v>0.1547</v>
      </c>
      <c r="F1076" s="752"/>
      <c r="G1076" s="833">
        <f t="shared" si="105"/>
        <v>0</v>
      </c>
    </row>
    <row r="1077" spans="1:7" ht="36" x14ac:dyDescent="0.2">
      <c r="A1077" s="829" t="s">
        <v>117</v>
      </c>
      <c r="B1077" s="829" t="s">
        <v>923</v>
      </c>
      <c r="C1077" s="844" t="s">
        <v>924</v>
      </c>
      <c r="D1077" s="831" t="s">
        <v>96</v>
      </c>
      <c r="E1077" s="831">
        <v>0.1547</v>
      </c>
      <c r="F1077" s="752"/>
      <c r="G1077" s="833">
        <f t="shared" si="105"/>
        <v>0</v>
      </c>
    </row>
    <row r="1078" spans="1:7" ht="18" x14ac:dyDescent="0.2">
      <c r="A1078" s="835" t="s">
        <v>147</v>
      </c>
      <c r="B1078" s="836"/>
      <c r="C1078" s="836"/>
      <c r="D1078" s="836"/>
      <c r="E1078" s="836"/>
      <c r="F1078" s="837"/>
      <c r="G1078" s="838">
        <f>SUM(G1072:G1077)</f>
        <v>0</v>
      </c>
    </row>
    <row r="1079" spans="1:7" x14ac:dyDescent="0.2">
      <c r="A1079" s="843"/>
      <c r="B1079" s="843"/>
      <c r="C1079" s="843"/>
      <c r="D1079" s="843"/>
      <c r="E1079" s="843"/>
      <c r="F1079" s="843"/>
      <c r="G1079" s="843"/>
    </row>
    <row r="1080" spans="1:7" ht="54" x14ac:dyDescent="0.25">
      <c r="A1080" s="818" t="s">
        <v>213</v>
      </c>
      <c r="B1080" s="818" t="s">
        <v>381</v>
      </c>
      <c r="C1080" s="839" t="s">
        <v>2205</v>
      </c>
      <c r="D1080" s="820" t="s">
        <v>1429</v>
      </c>
      <c r="E1080" s="821"/>
      <c r="F1080" s="822"/>
      <c r="G1080" s="823">
        <f>G1089</f>
        <v>0</v>
      </c>
    </row>
    <row r="1081" spans="1:7" ht="18" x14ac:dyDescent="0.2">
      <c r="A1081" s="824"/>
      <c r="B1081" s="825"/>
      <c r="C1081" s="825"/>
      <c r="D1081" s="825"/>
      <c r="E1081" s="825"/>
      <c r="F1081" s="825"/>
      <c r="G1081" s="826"/>
    </row>
    <row r="1082" spans="1:7" ht="18" x14ac:dyDescent="0.2">
      <c r="A1082" s="827" t="s">
        <v>142</v>
      </c>
      <c r="B1082" s="828"/>
      <c r="C1082" s="825" t="s">
        <v>95</v>
      </c>
      <c r="D1082" s="825" t="s">
        <v>143</v>
      </c>
      <c r="E1082" s="825" t="s">
        <v>144</v>
      </c>
      <c r="F1082" s="825" t="s">
        <v>145</v>
      </c>
      <c r="G1082" s="826" t="s">
        <v>146</v>
      </c>
    </row>
    <row r="1083" spans="1:7" ht="18" x14ac:dyDescent="0.2">
      <c r="A1083" s="829" t="s">
        <v>902</v>
      </c>
      <c r="B1083" s="829" t="s">
        <v>1062</v>
      </c>
      <c r="C1083" s="844" t="s">
        <v>1063</v>
      </c>
      <c r="D1083" s="831" t="s">
        <v>908</v>
      </c>
      <c r="E1083" s="831">
        <v>2.12E-2</v>
      </c>
      <c r="F1083" s="752"/>
      <c r="G1083" s="833">
        <f t="shared" ref="G1083:G1088" si="106">TRUNC(E1083*F1083,2)</f>
        <v>0</v>
      </c>
    </row>
    <row r="1084" spans="1:7" ht="18" x14ac:dyDescent="0.2">
      <c r="A1084" s="829" t="s">
        <v>902</v>
      </c>
      <c r="B1084" s="829" t="s">
        <v>1066</v>
      </c>
      <c r="C1084" s="844" t="s">
        <v>1067</v>
      </c>
      <c r="D1084" s="831" t="s">
        <v>908</v>
      </c>
      <c r="E1084" s="831">
        <v>2.69E-2</v>
      </c>
      <c r="F1084" s="752"/>
      <c r="G1084" s="833">
        <f t="shared" si="106"/>
        <v>0</v>
      </c>
    </row>
    <row r="1085" spans="1:7" ht="36" x14ac:dyDescent="0.2">
      <c r="A1085" s="829" t="s">
        <v>902</v>
      </c>
      <c r="B1085" s="829" t="s">
        <v>1068</v>
      </c>
      <c r="C1085" s="844" t="s">
        <v>1069</v>
      </c>
      <c r="D1085" s="831" t="s">
        <v>908</v>
      </c>
      <c r="E1085" s="831">
        <v>2.7E-2</v>
      </c>
      <c r="F1085" s="752"/>
      <c r="G1085" s="833">
        <f t="shared" si="106"/>
        <v>0</v>
      </c>
    </row>
    <row r="1086" spans="1:7" ht="36" x14ac:dyDescent="0.2">
      <c r="A1086" s="829" t="s">
        <v>902</v>
      </c>
      <c r="B1086" s="829" t="s">
        <v>1070</v>
      </c>
      <c r="C1086" s="844" t="s">
        <v>1071</v>
      </c>
      <c r="D1086" s="831" t="s">
        <v>908</v>
      </c>
      <c r="E1086" s="831">
        <v>1</v>
      </c>
      <c r="F1086" s="752"/>
      <c r="G1086" s="833">
        <f t="shared" si="106"/>
        <v>0</v>
      </c>
    </row>
    <row r="1087" spans="1:7" ht="36" x14ac:dyDescent="0.2">
      <c r="A1087" s="829" t="s">
        <v>117</v>
      </c>
      <c r="B1087" s="829" t="s">
        <v>921</v>
      </c>
      <c r="C1087" s="844" t="s">
        <v>922</v>
      </c>
      <c r="D1087" s="831" t="s">
        <v>96</v>
      </c>
      <c r="E1087" s="831">
        <v>0.1547</v>
      </c>
      <c r="F1087" s="752"/>
      <c r="G1087" s="833">
        <f t="shared" si="106"/>
        <v>0</v>
      </c>
    </row>
    <row r="1088" spans="1:7" ht="36" x14ac:dyDescent="0.2">
      <c r="A1088" s="829" t="s">
        <v>117</v>
      </c>
      <c r="B1088" s="829" t="s">
        <v>923</v>
      </c>
      <c r="C1088" s="844" t="s">
        <v>924</v>
      </c>
      <c r="D1088" s="831" t="s">
        <v>96</v>
      </c>
      <c r="E1088" s="831">
        <v>0.1547</v>
      </c>
      <c r="F1088" s="752"/>
      <c r="G1088" s="833">
        <f t="shared" si="106"/>
        <v>0</v>
      </c>
    </row>
    <row r="1089" spans="1:7" ht="18" x14ac:dyDescent="0.2">
      <c r="A1089" s="835" t="s">
        <v>147</v>
      </c>
      <c r="B1089" s="836"/>
      <c r="C1089" s="836"/>
      <c r="D1089" s="836"/>
      <c r="E1089" s="836"/>
      <c r="F1089" s="837"/>
      <c r="G1089" s="838">
        <f>SUM(G1083:G1088)</f>
        <v>0</v>
      </c>
    </row>
    <row r="1090" spans="1:7" x14ac:dyDescent="0.2">
      <c r="A1090" s="843"/>
      <c r="B1090" s="843"/>
      <c r="C1090" s="843"/>
      <c r="D1090" s="843"/>
      <c r="E1090" s="843"/>
      <c r="F1090" s="843"/>
      <c r="G1090" s="843"/>
    </row>
    <row r="1091" spans="1:7" ht="36" x14ac:dyDescent="0.25">
      <c r="A1091" s="818" t="s">
        <v>213</v>
      </c>
      <c r="B1091" s="818" t="s">
        <v>1684</v>
      </c>
      <c r="C1091" s="839" t="s">
        <v>1685</v>
      </c>
      <c r="D1091" s="820" t="s">
        <v>1429</v>
      </c>
      <c r="E1091" s="821"/>
      <c r="F1091" s="822"/>
      <c r="G1091" s="823">
        <f>G1098</f>
        <v>0</v>
      </c>
    </row>
    <row r="1092" spans="1:7" ht="18" x14ac:dyDescent="0.2">
      <c r="A1092" s="824"/>
      <c r="B1092" s="825"/>
      <c r="C1092" s="825"/>
      <c r="D1092" s="825"/>
      <c r="E1092" s="825"/>
      <c r="F1092" s="825"/>
      <c r="G1092" s="826"/>
    </row>
    <row r="1093" spans="1:7" ht="18" x14ac:dyDescent="0.2">
      <c r="A1093" s="827" t="s">
        <v>142</v>
      </c>
      <c r="B1093" s="828"/>
      <c r="C1093" s="825" t="s">
        <v>95</v>
      </c>
      <c r="D1093" s="825" t="s">
        <v>143</v>
      </c>
      <c r="E1093" s="825" t="s">
        <v>144</v>
      </c>
      <c r="F1093" s="825" t="s">
        <v>145</v>
      </c>
      <c r="G1093" s="826" t="s">
        <v>146</v>
      </c>
    </row>
    <row r="1094" spans="1:7" ht="54" x14ac:dyDescent="0.2">
      <c r="A1094" s="829" t="s">
        <v>2624</v>
      </c>
      <c r="B1094" s="829" t="s">
        <v>2335</v>
      </c>
      <c r="C1094" s="844" t="s">
        <v>2336</v>
      </c>
      <c r="D1094" s="831" t="s">
        <v>1243</v>
      </c>
      <c r="E1094" s="831">
        <v>1</v>
      </c>
      <c r="F1094" s="752"/>
      <c r="G1094" s="833">
        <f>F1094*E1094</f>
        <v>0</v>
      </c>
    </row>
    <row r="1095" spans="1:7" ht="18" x14ac:dyDescent="0.2">
      <c r="A1095" s="829" t="s">
        <v>117</v>
      </c>
      <c r="B1095" s="829" t="s">
        <v>1109</v>
      </c>
      <c r="C1095" s="844" t="s">
        <v>1110</v>
      </c>
      <c r="D1095" s="831" t="s">
        <v>96</v>
      </c>
      <c r="E1095" s="831">
        <v>2.5</v>
      </c>
      <c r="F1095" s="752"/>
      <c r="G1095" s="833">
        <f t="shared" ref="G1095:G1097" si="107">TRUNC(E1095*F1095,2)</f>
        <v>0</v>
      </c>
    </row>
    <row r="1096" spans="1:7" ht="36" x14ac:dyDescent="0.2">
      <c r="A1096" s="829" t="s">
        <v>117</v>
      </c>
      <c r="B1096" s="829" t="s">
        <v>923</v>
      </c>
      <c r="C1096" s="844" t="s">
        <v>924</v>
      </c>
      <c r="D1096" s="831" t="s">
        <v>96</v>
      </c>
      <c r="E1096" s="831">
        <v>2.5</v>
      </c>
      <c r="F1096" s="752"/>
      <c r="G1096" s="833">
        <f t="shared" si="107"/>
        <v>0</v>
      </c>
    </row>
    <row r="1097" spans="1:7" ht="18" x14ac:dyDescent="0.2">
      <c r="A1097" s="829" t="s">
        <v>117</v>
      </c>
      <c r="B1097" s="829" t="s">
        <v>927</v>
      </c>
      <c r="C1097" s="844" t="s">
        <v>928</v>
      </c>
      <c r="D1097" s="831" t="s">
        <v>96</v>
      </c>
      <c r="E1097" s="831">
        <v>2.5</v>
      </c>
      <c r="F1097" s="752"/>
      <c r="G1097" s="833">
        <f t="shared" si="107"/>
        <v>0</v>
      </c>
    </row>
    <row r="1098" spans="1:7" ht="18" x14ac:dyDescent="0.2">
      <c r="A1098" s="835" t="s">
        <v>147</v>
      </c>
      <c r="B1098" s="836"/>
      <c r="C1098" s="836"/>
      <c r="D1098" s="836"/>
      <c r="E1098" s="836"/>
      <c r="F1098" s="837"/>
      <c r="G1098" s="838">
        <f>SUM(G1094:G1097)</f>
        <v>0</v>
      </c>
    </row>
    <row r="1099" spans="1:7" x14ac:dyDescent="0.2">
      <c r="A1099" s="843"/>
      <c r="B1099" s="843"/>
      <c r="C1099" s="843"/>
      <c r="D1099" s="843"/>
      <c r="E1099" s="843"/>
      <c r="F1099" s="843"/>
      <c r="G1099" s="843"/>
    </row>
    <row r="1100" spans="1:7" ht="36" x14ac:dyDescent="0.25">
      <c r="A1100" s="818" t="s">
        <v>213</v>
      </c>
      <c r="B1100" s="818" t="s">
        <v>1686</v>
      </c>
      <c r="C1100" s="839" t="s">
        <v>1687</v>
      </c>
      <c r="D1100" s="820" t="s">
        <v>1429</v>
      </c>
      <c r="E1100" s="821"/>
      <c r="F1100" s="822"/>
      <c r="G1100" s="823">
        <f>G1111</f>
        <v>0</v>
      </c>
    </row>
    <row r="1101" spans="1:7" ht="18" x14ac:dyDescent="0.2">
      <c r="A1101" s="824"/>
      <c r="B1101" s="825"/>
      <c r="C1101" s="825"/>
      <c r="D1101" s="825"/>
      <c r="E1101" s="825"/>
      <c r="F1101" s="825"/>
      <c r="G1101" s="826"/>
    </row>
    <row r="1102" spans="1:7" ht="18" x14ac:dyDescent="0.2">
      <c r="A1102" s="827" t="s">
        <v>142</v>
      </c>
      <c r="B1102" s="828"/>
      <c r="C1102" s="825" t="s">
        <v>95</v>
      </c>
      <c r="D1102" s="825" t="s">
        <v>143</v>
      </c>
      <c r="E1102" s="825" t="s">
        <v>144</v>
      </c>
      <c r="F1102" s="825" t="s">
        <v>145</v>
      </c>
      <c r="G1102" s="826" t="s">
        <v>146</v>
      </c>
    </row>
    <row r="1103" spans="1:7" ht="54" x14ac:dyDescent="0.2">
      <c r="A1103" s="829" t="s">
        <v>118</v>
      </c>
      <c r="B1103" s="829" t="s">
        <v>2337</v>
      </c>
      <c r="C1103" s="844" t="s">
        <v>2338</v>
      </c>
      <c r="D1103" s="831" t="s">
        <v>14</v>
      </c>
      <c r="E1103" s="831">
        <v>1</v>
      </c>
      <c r="F1103" s="752"/>
      <c r="G1103" s="833">
        <f t="shared" ref="G1103:G1110" si="108">TRUNC(E1103*F1103,2)</f>
        <v>0</v>
      </c>
    </row>
    <row r="1104" spans="1:7" ht="54" x14ac:dyDescent="0.2">
      <c r="A1104" s="829" t="s">
        <v>902</v>
      </c>
      <c r="B1104" s="829" t="s">
        <v>1135</v>
      </c>
      <c r="C1104" s="844" t="s">
        <v>1136</v>
      </c>
      <c r="D1104" s="831" t="s">
        <v>908</v>
      </c>
      <c r="E1104" s="831">
        <v>4</v>
      </c>
      <c r="F1104" s="752"/>
      <c r="G1104" s="833">
        <f t="shared" si="108"/>
        <v>0</v>
      </c>
    </row>
    <row r="1105" spans="1:7" ht="18" x14ac:dyDescent="0.2">
      <c r="A1105" s="829" t="s">
        <v>902</v>
      </c>
      <c r="B1105" s="829" t="s">
        <v>1137</v>
      </c>
      <c r="C1105" s="844" t="s">
        <v>1138</v>
      </c>
      <c r="D1105" s="831" t="s">
        <v>908</v>
      </c>
      <c r="E1105" s="831">
        <v>4</v>
      </c>
      <c r="F1105" s="752"/>
      <c r="G1105" s="833">
        <f t="shared" si="108"/>
        <v>0</v>
      </c>
    </row>
    <row r="1106" spans="1:7" ht="18" x14ac:dyDescent="0.2">
      <c r="A1106" s="829" t="s">
        <v>902</v>
      </c>
      <c r="B1106" s="829" t="s">
        <v>1139</v>
      </c>
      <c r="C1106" s="844" t="s">
        <v>2339</v>
      </c>
      <c r="D1106" s="831" t="s">
        <v>916</v>
      </c>
      <c r="E1106" s="831">
        <v>0.2</v>
      </c>
      <c r="F1106" s="752"/>
      <c r="G1106" s="833">
        <f t="shared" si="108"/>
        <v>0</v>
      </c>
    </row>
    <row r="1107" spans="1:7" ht="36" x14ac:dyDescent="0.2">
      <c r="A1107" s="829" t="s">
        <v>117</v>
      </c>
      <c r="B1107" s="829" t="s">
        <v>1140</v>
      </c>
      <c r="C1107" s="844" t="s">
        <v>1141</v>
      </c>
      <c r="D1107" s="831" t="s">
        <v>96</v>
      </c>
      <c r="E1107" s="831">
        <v>0.63300000000000001</v>
      </c>
      <c r="F1107" s="752"/>
      <c r="G1107" s="833">
        <f t="shared" si="108"/>
        <v>0</v>
      </c>
    </row>
    <row r="1108" spans="1:7" ht="36" x14ac:dyDescent="0.2">
      <c r="A1108" s="829" t="s">
        <v>117</v>
      </c>
      <c r="B1108" s="829" t="s">
        <v>921</v>
      </c>
      <c r="C1108" s="844" t="s">
        <v>922</v>
      </c>
      <c r="D1108" s="831" t="s">
        <v>96</v>
      </c>
      <c r="E1108" s="831">
        <v>2.202</v>
      </c>
      <c r="F1108" s="752"/>
      <c r="G1108" s="833">
        <f t="shared" si="108"/>
        <v>0</v>
      </c>
    </row>
    <row r="1109" spans="1:7" ht="18" x14ac:dyDescent="0.2">
      <c r="A1109" s="829" t="s">
        <v>117</v>
      </c>
      <c r="B1109" s="829" t="s">
        <v>1109</v>
      </c>
      <c r="C1109" s="844" t="s">
        <v>1110</v>
      </c>
      <c r="D1109" s="831" t="s">
        <v>96</v>
      </c>
      <c r="E1109" s="831">
        <v>0.63300000000000001</v>
      </c>
      <c r="F1109" s="752"/>
      <c r="G1109" s="833">
        <f t="shared" si="108"/>
        <v>0</v>
      </c>
    </row>
    <row r="1110" spans="1:7" ht="36" x14ac:dyDescent="0.2">
      <c r="A1110" s="829" t="s">
        <v>117</v>
      </c>
      <c r="B1110" s="829" t="s">
        <v>923</v>
      </c>
      <c r="C1110" s="844" t="s">
        <v>924</v>
      </c>
      <c r="D1110" s="831" t="s">
        <v>96</v>
      </c>
      <c r="E1110" s="831">
        <v>2.202</v>
      </c>
      <c r="F1110" s="752"/>
      <c r="G1110" s="833">
        <f t="shared" si="108"/>
        <v>0</v>
      </c>
    </row>
    <row r="1111" spans="1:7" ht="18" x14ac:dyDescent="0.2">
      <c r="A1111" s="835" t="s">
        <v>147</v>
      </c>
      <c r="B1111" s="836"/>
      <c r="C1111" s="836"/>
      <c r="D1111" s="836"/>
      <c r="E1111" s="836"/>
      <c r="F1111" s="837"/>
      <c r="G1111" s="838">
        <f>SUM(G1103:G1110)</f>
        <v>0</v>
      </c>
    </row>
    <row r="1112" spans="1:7" x14ac:dyDescent="0.2">
      <c r="A1112" s="843"/>
      <c r="B1112" s="843"/>
      <c r="C1112" s="843"/>
      <c r="D1112" s="843"/>
      <c r="E1112" s="843"/>
      <c r="F1112" s="843"/>
      <c r="G1112" s="843"/>
    </row>
    <row r="1113" spans="1:7" ht="72" x14ac:dyDescent="0.25">
      <c r="A1113" s="818" t="s">
        <v>213</v>
      </c>
      <c r="B1113" s="845" t="s">
        <v>2466</v>
      </c>
      <c r="C1113" s="839" t="s">
        <v>2465</v>
      </c>
      <c r="D1113" s="820" t="s">
        <v>1251</v>
      </c>
      <c r="E1113" s="821"/>
      <c r="F1113" s="822"/>
      <c r="G1113" s="823">
        <f>G1119</f>
        <v>0</v>
      </c>
    </row>
    <row r="1114" spans="1:7" ht="18" x14ac:dyDescent="0.2">
      <c r="A1114" s="824"/>
      <c r="B1114" s="825"/>
      <c r="C1114" s="825"/>
      <c r="D1114" s="825"/>
      <c r="E1114" s="825"/>
      <c r="F1114" s="825"/>
      <c r="G1114" s="826"/>
    </row>
    <row r="1115" spans="1:7" ht="18" x14ac:dyDescent="0.2">
      <c r="A1115" s="827" t="s">
        <v>142</v>
      </c>
      <c r="B1115" s="828"/>
      <c r="C1115" s="825" t="s">
        <v>95</v>
      </c>
      <c r="D1115" s="825" t="s">
        <v>143</v>
      </c>
      <c r="E1115" s="825" t="s">
        <v>144</v>
      </c>
      <c r="F1115" s="825" t="s">
        <v>145</v>
      </c>
      <c r="G1115" s="826" t="s">
        <v>146</v>
      </c>
    </row>
    <row r="1116" spans="1:7" ht="18" x14ac:dyDescent="0.2">
      <c r="A1116" s="829" t="s">
        <v>1242</v>
      </c>
      <c r="B1116" s="829"/>
      <c r="C1116" s="844" t="s">
        <v>2464</v>
      </c>
      <c r="D1116" s="831" t="s">
        <v>1243</v>
      </c>
      <c r="E1116" s="831">
        <v>1</v>
      </c>
      <c r="F1116" s="752"/>
      <c r="G1116" s="833">
        <f t="shared" ref="G1116:G1118" si="109">TRUNC(E1116*F1116,2)</f>
        <v>0</v>
      </c>
    </row>
    <row r="1117" spans="1:7" ht="36" x14ac:dyDescent="0.2">
      <c r="A1117" s="829" t="s">
        <v>117</v>
      </c>
      <c r="B1117" s="829" t="s">
        <v>921</v>
      </c>
      <c r="C1117" s="844" t="s">
        <v>922</v>
      </c>
      <c r="D1117" s="831" t="s">
        <v>96</v>
      </c>
      <c r="E1117" s="831">
        <v>2</v>
      </c>
      <c r="F1117" s="752"/>
      <c r="G1117" s="833">
        <f t="shared" si="109"/>
        <v>0</v>
      </c>
    </row>
    <row r="1118" spans="1:7" ht="36" x14ac:dyDescent="0.2">
      <c r="A1118" s="829" t="s">
        <v>117</v>
      </c>
      <c r="B1118" s="829" t="s">
        <v>923</v>
      </c>
      <c r="C1118" s="844" t="s">
        <v>924</v>
      </c>
      <c r="D1118" s="831" t="s">
        <v>96</v>
      </c>
      <c r="E1118" s="831">
        <v>2</v>
      </c>
      <c r="F1118" s="752"/>
      <c r="G1118" s="833">
        <f t="shared" si="109"/>
        <v>0</v>
      </c>
    </row>
    <row r="1119" spans="1:7" ht="18" x14ac:dyDescent="0.2">
      <c r="A1119" s="835" t="s">
        <v>147</v>
      </c>
      <c r="B1119" s="836"/>
      <c r="C1119" s="836"/>
      <c r="D1119" s="836"/>
      <c r="E1119" s="836"/>
      <c r="F1119" s="837"/>
      <c r="G1119" s="838">
        <f>SUM(G1116:G1118)</f>
        <v>0</v>
      </c>
    </row>
    <row r="1120" spans="1:7" x14ac:dyDescent="0.2">
      <c r="A1120" s="843"/>
      <c r="B1120" s="843"/>
      <c r="C1120" s="843"/>
      <c r="D1120" s="843"/>
      <c r="E1120" s="843"/>
      <c r="F1120" s="843"/>
      <c r="G1120" s="843"/>
    </row>
    <row r="1121" spans="1:7" ht="18" x14ac:dyDescent="0.25">
      <c r="A1121" s="818" t="s">
        <v>213</v>
      </c>
      <c r="B1121" s="818" t="s">
        <v>1691</v>
      </c>
      <c r="C1121" s="839" t="s">
        <v>1692</v>
      </c>
      <c r="D1121" s="820" t="s">
        <v>1429</v>
      </c>
      <c r="E1121" s="821"/>
      <c r="F1121" s="822"/>
      <c r="G1121" s="823">
        <f>G1127</f>
        <v>0</v>
      </c>
    </row>
    <row r="1122" spans="1:7" ht="18" x14ac:dyDescent="0.2">
      <c r="A1122" s="824"/>
      <c r="B1122" s="825"/>
      <c r="C1122" s="825"/>
      <c r="D1122" s="825"/>
      <c r="E1122" s="825"/>
      <c r="F1122" s="825"/>
      <c r="G1122" s="826"/>
    </row>
    <row r="1123" spans="1:7" ht="18" x14ac:dyDescent="0.2">
      <c r="A1123" s="827" t="s">
        <v>142</v>
      </c>
      <c r="B1123" s="828"/>
      <c r="C1123" s="825" t="s">
        <v>95</v>
      </c>
      <c r="D1123" s="825" t="s">
        <v>143</v>
      </c>
      <c r="E1123" s="825" t="s">
        <v>144</v>
      </c>
      <c r="F1123" s="825" t="s">
        <v>145</v>
      </c>
      <c r="G1123" s="826" t="s">
        <v>146</v>
      </c>
    </row>
    <row r="1124" spans="1:7" ht="18" x14ac:dyDescent="0.2">
      <c r="A1124" s="829" t="s">
        <v>2624</v>
      </c>
      <c r="B1124" s="829" t="s">
        <v>2340</v>
      </c>
      <c r="C1124" s="844" t="s">
        <v>2341</v>
      </c>
      <c r="D1124" s="831" t="s">
        <v>1243</v>
      </c>
      <c r="E1124" s="831">
        <v>1</v>
      </c>
      <c r="F1124" s="752"/>
      <c r="G1124" s="833">
        <f>TRUNC(F1124*E1124,2)</f>
        <v>0</v>
      </c>
    </row>
    <row r="1125" spans="1:7" ht="36" x14ac:dyDescent="0.2">
      <c r="A1125" s="829" t="s">
        <v>117</v>
      </c>
      <c r="B1125" s="829" t="s">
        <v>921</v>
      </c>
      <c r="C1125" s="844" t="s">
        <v>922</v>
      </c>
      <c r="D1125" s="831" t="s">
        <v>96</v>
      </c>
      <c r="E1125" s="831">
        <v>0.26900000000000002</v>
      </c>
      <c r="F1125" s="752"/>
      <c r="G1125" s="833">
        <f t="shared" ref="G1125:G1126" si="110">TRUNC(E1125*F1125,2)</f>
        <v>0</v>
      </c>
    </row>
    <row r="1126" spans="1:7" ht="36" x14ac:dyDescent="0.2">
      <c r="A1126" s="829" t="s">
        <v>117</v>
      </c>
      <c r="B1126" s="829" t="s">
        <v>923</v>
      </c>
      <c r="C1126" s="844" t="s">
        <v>924</v>
      </c>
      <c r="D1126" s="831" t="s">
        <v>96</v>
      </c>
      <c r="E1126" s="831">
        <v>0.26900000000000002</v>
      </c>
      <c r="F1126" s="752"/>
      <c r="G1126" s="833">
        <f t="shared" si="110"/>
        <v>0</v>
      </c>
    </row>
    <row r="1127" spans="1:7" ht="18" x14ac:dyDescent="0.2">
      <c r="A1127" s="835" t="s">
        <v>147</v>
      </c>
      <c r="B1127" s="836"/>
      <c r="C1127" s="836"/>
      <c r="D1127" s="836"/>
      <c r="E1127" s="836"/>
      <c r="F1127" s="837"/>
      <c r="G1127" s="838">
        <f>SUM(G1124:G1126)</f>
        <v>0</v>
      </c>
    </row>
    <row r="1128" spans="1:7" x14ac:dyDescent="0.2">
      <c r="A1128" s="843"/>
      <c r="B1128" s="843"/>
      <c r="C1128" s="843"/>
      <c r="D1128" s="843"/>
      <c r="E1128" s="843"/>
      <c r="F1128" s="843"/>
      <c r="G1128" s="843"/>
    </row>
    <row r="1129" spans="1:7" ht="36" x14ac:dyDescent="0.25">
      <c r="A1129" s="818" t="s">
        <v>213</v>
      </c>
      <c r="B1129" s="818" t="s">
        <v>1705</v>
      </c>
      <c r="C1129" s="839" t="s">
        <v>1706</v>
      </c>
      <c r="D1129" s="820" t="s">
        <v>1251</v>
      </c>
      <c r="E1129" s="821"/>
      <c r="F1129" s="822"/>
      <c r="G1129" s="823">
        <f>G1133</f>
        <v>0</v>
      </c>
    </row>
    <row r="1130" spans="1:7" ht="18" x14ac:dyDescent="0.2">
      <c r="A1130" s="824"/>
      <c r="B1130" s="825"/>
      <c r="C1130" s="825"/>
      <c r="D1130" s="825"/>
      <c r="E1130" s="825"/>
      <c r="F1130" s="825"/>
      <c r="G1130" s="826"/>
    </row>
    <row r="1131" spans="1:7" ht="18" x14ac:dyDescent="0.2">
      <c r="A1131" s="827" t="s">
        <v>142</v>
      </c>
      <c r="B1131" s="828"/>
      <c r="C1131" s="825" t="s">
        <v>95</v>
      </c>
      <c r="D1131" s="825" t="s">
        <v>143</v>
      </c>
      <c r="E1131" s="825" t="s">
        <v>144</v>
      </c>
      <c r="F1131" s="825" t="s">
        <v>145</v>
      </c>
      <c r="G1131" s="826" t="s">
        <v>146</v>
      </c>
    </row>
    <row r="1132" spans="1:7" ht="36" x14ac:dyDescent="0.2">
      <c r="A1132" s="829" t="s">
        <v>2624</v>
      </c>
      <c r="B1132" s="829" t="s">
        <v>2342</v>
      </c>
      <c r="C1132" s="844" t="s">
        <v>2343</v>
      </c>
      <c r="D1132" s="831" t="s">
        <v>1243</v>
      </c>
      <c r="E1132" s="831">
        <v>1</v>
      </c>
      <c r="F1132" s="752"/>
      <c r="G1132" s="833">
        <f>TRUNC(F1132*E1132,2)</f>
        <v>0</v>
      </c>
    </row>
    <row r="1133" spans="1:7" ht="18" x14ac:dyDescent="0.2">
      <c r="A1133" s="835" t="s">
        <v>147</v>
      </c>
      <c r="B1133" s="836"/>
      <c r="C1133" s="836"/>
      <c r="D1133" s="836"/>
      <c r="E1133" s="836"/>
      <c r="F1133" s="837"/>
      <c r="G1133" s="838">
        <f>SUM(G1132:G1132)</f>
        <v>0</v>
      </c>
    </row>
    <row r="1134" spans="1:7" x14ac:dyDescent="0.2">
      <c r="A1134" s="843"/>
      <c r="B1134" s="843"/>
      <c r="C1134" s="843"/>
      <c r="D1134" s="843"/>
      <c r="E1134" s="843"/>
      <c r="F1134" s="843"/>
      <c r="G1134" s="843"/>
    </row>
    <row r="1135" spans="1:7" ht="54" x14ac:dyDescent="0.25">
      <c r="A1135" s="818" t="s">
        <v>213</v>
      </c>
      <c r="B1135" s="818" t="s">
        <v>1731</v>
      </c>
      <c r="C1135" s="839" t="s">
        <v>1732</v>
      </c>
      <c r="D1135" s="820" t="s">
        <v>1429</v>
      </c>
      <c r="E1135" s="821"/>
      <c r="F1135" s="822"/>
      <c r="G1135" s="823">
        <f>G1143</f>
        <v>0</v>
      </c>
    </row>
    <row r="1136" spans="1:7" ht="18" x14ac:dyDescent="0.2">
      <c r="A1136" s="824"/>
      <c r="B1136" s="825"/>
      <c r="C1136" s="825"/>
      <c r="D1136" s="825"/>
      <c r="E1136" s="825"/>
      <c r="F1136" s="825"/>
      <c r="G1136" s="826"/>
    </row>
    <row r="1137" spans="1:7" ht="18" x14ac:dyDescent="0.2">
      <c r="A1137" s="827" t="s">
        <v>142</v>
      </c>
      <c r="B1137" s="828"/>
      <c r="C1137" s="825" t="s">
        <v>95</v>
      </c>
      <c r="D1137" s="825" t="s">
        <v>143</v>
      </c>
      <c r="E1137" s="825" t="s">
        <v>144</v>
      </c>
      <c r="F1137" s="825" t="s">
        <v>145</v>
      </c>
      <c r="G1137" s="826" t="s">
        <v>146</v>
      </c>
    </row>
    <row r="1138" spans="1:7" ht="36" x14ac:dyDescent="0.2">
      <c r="A1138" s="829" t="s">
        <v>902</v>
      </c>
      <c r="B1138" s="829" t="s">
        <v>2344</v>
      </c>
      <c r="C1138" s="844" t="s">
        <v>2345</v>
      </c>
      <c r="D1138" s="831" t="s">
        <v>908</v>
      </c>
      <c r="E1138" s="831">
        <v>1</v>
      </c>
      <c r="F1138" s="752"/>
      <c r="G1138" s="833">
        <f t="shared" ref="G1138:G1142" si="111">TRUNC(E1138*F1138,2)</f>
        <v>0</v>
      </c>
    </row>
    <row r="1139" spans="1:7" ht="54" x14ac:dyDescent="0.2">
      <c r="A1139" s="829" t="s">
        <v>902</v>
      </c>
      <c r="B1139" s="829" t="s">
        <v>2346</v>
      </c>
      <c r="C1139" s="844" t="s">
        <v>2347</v>
      </c>
      <c r="D1139" s="831" t="s">
        <v>908</v>
      </c>
      <c r="E1139" s="831">
        <v>1</v>
      </c>
      <c r="F1139" s="752"/>
      <c r="G1139" s="833">
        <f t="shared" si="111"/>
        <v>0</v>
      </c>
    </row>
    <row r="1140" spans="1:7" ht="54" x14ac:dyDescent="0.2">
      <c r="A1140" s="829" t="s">
        <v>902</v>
      </c>
      <c r="B1140" s="829" t="s">
        <v>2348</v>
      </c>
      <c r="C1140" s="844" t="s">
        <v>2349</v>
      </c>
      <c r="D1140" s="831" t="s">
        <v>908</v>
      </c>
      <c r="E1140" s="831">
        <v>2</v>
      </c>
      <c r="F1140" s="752"/>
      <c r="G1140" s="833">
        <f t="shared" si="111"/>
        <v>0</v>
      </c>
    </row>
    <row r="1141" spans="1:7" ht="36" x14ac:dyDescent="0.2">
      <c r="A1141" s="829" t="s">
        <v>117</v>
      </c>
      <c r="B1141" s="829" t="s">
        <v>923</v>
      </c>
      <c r="C1141" s="844" t="s">
        <v>924</v>
      </c>
      <c r="D1141" s="831" t="s">
        <v>96</v>
      </c>
      <c r="E1141" s="831">
        <v>0.5</v>
      </c>
      <c r="F1141" s="752"/>
      <c r="G1141" s="833">
        <f t="shared" si="111"/>
        <v>0</v>
      </c>
    </row>
    <row r="1142" spans="1:7" ht="18" x14ac:dyDescent="0.2">
      <c r="A1142" s="829" t="s">
        <v>117</v>
      </c>
      <c r="B1142" s="829" t="s">
        <v>927</v>
      </c>
      <c r="C1142" s="844" t="s">
        <v>928</v>
      </c>
      <c r="D1142" s="831" t="s">
        <v>96</v>
      </c>
      <c r="E1142" s="831">
        <v>0.2</v>
      </c>
      <c r="F1142" s="752"/>
      <c r="G1142" s="833">
        <f t="shared" si="111"/>
        <v>0</v>
      </c>
    </row>
    <row r="1143" spans="1:7" ht="18" x14ac:dyDescent="0.2">
      <c r="A1143" s="835" t="s">
        <v>147</v>
      </c>
      <c r="B1143" s="836"/>
      <c r="C1143" s="836"/>
      <c r="D1143" s="836"/>
      <c r="E1143" s="836"/>
      <c r="F1143" s="837"/>
      <c r="G1143" s="838">
        <f>SUM(G1138:G1142)</f>
        <v>0</v>
      </c>
    </row>
    <row r="1144" spans="1:7" x14ac:dyDescent="0.2">
      <c r="A1144" s="843"/>
      <c r="B1144" s="843"/>
      <c r="C1144" s="843"/>
      <c r="D1144" s="843"/>
      <c r="E1144" s="843"/>
      <c r="F1144" s="843"/>
      <c r="G1144" s="843"/>
    </row>
    <row r="1145" spans="1:7" ht="54" x14ac:dyDescent="0.25">
      <c r="A1145" s="818" t="s">
        <v>213</v>
      </c>
      <c r="B1145" s="818" t="s">
        <v>829</v>
      </c>
      <c r="C1145" s="839" t="s">
        <v>830</v>
      </c>
      <c r="D1145" s="820" t="s">
        <v>128</v>
      </c>
      <c r="E1145" s="821"/>
      <c r="F1145" s="822"/>
      <c r="G1145" s="823">
        <f>G1153</f>
        <v>0</v>
      </c>
    </row>
    <row r="1146" spans="1:7" ht="18" x14ac:dyDescent="0.2">
      <c r="A1146" s="824"/>
      <c r="B1146" s="825"/>
      <c r="C1146" s="825"/>
      <c r="D1146" s="825"/>
      <c r="E1146" s="825"/>
      <c r="F1146" s="825"/>
      <c r="G1146" s="826"/>
    </row>
    <row r="1147" spans="1:7" ht="18" x14ac:dyDescent="0.2">
      <c r="A1147" s="827" t="s">
        <v>142</v>
      </c>
      <c r="B1147" s="828"/>
      <c r="C1147" s="825" t="s">
        <v>95</v>
      </c>
      <c r="D1147" s="825" t="s">
        <v>143</v>
      </c>
      <c r="E1147" s="825" t="s">
        <v>144</v>
      </c>
      <c r="F1147" s="825" t="s">
        <v>145</v>
      </c>
      <c r="G1147" s="826" t="s">
        <v>146</v>
      </c>
    </row>
    <row r="1148" spans="1:7" ht="18" x14ac:dyDescent="0.2">
      <c r="A1148" s="829" t="s">
        <v>118</v>
      </c>
      <c r="B1148" s="829" t="s">
        <v>1184</v>
      </c>
      <c r="C1148" s="844" t="s">
        <v>1185</v>
      </c>
      <c r="D1148" s="831" t="s">
        <v>128</v>
      </c>
      <c r="E1148" s="831">
        <v>1</v>
      </c>
      <c r="F1148" s="752"/>
      <c r="G1148" s="833">
        <f t="shared" ref="G1148:G1152" si="112">TRUNC(E1148*F1148,2)</f>
        <v>0</v>
      </c>
    </row>
    <row r="1149" spans="1:7" ht="18" x14ac:dyDescent="0.2">
      <c r="A1149" s="829" t="s">
        <v>118</v>
      </c>
      <c r="B1149" s="829" t="s">
        <v>1186</v>
      </c>
      <c r="C1149" s="844" t="s">
        <v>1187</v>
      </c>
      <c r="D1149" s="831" t="s">
        <v>128</v>
      </c>
      <c r="E1149" s="831">
        <v>1</v>
      </c>
      <c r="F1149" s="752"/>
      <c r="G1149" s="833">
        <f t="shared" si="112"/>
        <v>0</v>
      </c>
    </row>
    <row r="1150" spans="1:7" ht="36" x14ac:dyDescent="0.2">
      <c r="A1150" s="829" t="s">
        <v>117</v>
      </c>
      <c r="B1150" s="829" t="s">
        <v>1140</v>
      </c>
      <c r="C1150" s="844" t="s">
        <v>1141</v>
      </c>
      <c r="D1150" s="831" t="s">
        <v>96</v>
      </c>
      <c r="E1150" s="831">
        <v>0.12</v>
      </c>
      <c r="F1150" s="752"/>
      <c r="G1150" s="833">
        <f t="shared" si="112"/>
        <v>0</v>
      </c>
    </row>
    <row r="1151" spans="1:7" ht="18" x14ac:dyDescent="0.2">
      <c r="A1151" s="829" t="s">
        <v>117</v>
      </c>
      <c r="B1151" s="829" t="s">
        <v>1109</v>
      </c>
      <c r="C1151" s="844" t="s">
        <v>1110</v>
      </c>
      <c r="D1151" s="831" t="s">
        <v>96</v>
      </c>
      <c r="E1151" s="831">
        <v>0.12</v>
      </c>
      <c r="F1151" s="752"/>
      <c r="G1151" s="833">
        <f t="shared" si="112"/>
        <v>0</v>
      </c>
    </row>
    <row r="1152" spans="1:7" ht="72" x14ac:dyDescent="0.2">
      <c r="A1152" s="829" t="s">
        <v>117</v>
      </c>
      <c r="B1152" s="829" t="s">
        <v>1170</v>
      </c>
      <c r="C1152" s="844" t="s">
        <v>1171</v>
      </c>
      <c r="D1152" s="831" t="s">
        <v>128</v>
      </c>
      <c r="E1152" s="831">
        <v>1</v>
      </c>
      <c r="F1152" s="752"/>
      <c r="G1152" s="833">
        <f t="shared" si="112"/>
        <v>0</v>
      </c>
    </row>
    <row r="1153" spans="1:7" ht="18" x14ac:dyDescent="0.2">
      <c r="A1153" s="835" t="s">
        <v>147</v>
      </c>
      <c r="B1153" s="836"/>
      <c r="C1153" s="836"/>
      <c r="D1153" s="836"/>
      <c r="E1153" s="836"/>
      <c r="F1153" s="837"/>
      <c r="G1153" s="838">
        <f>SUM(G1148:G1152)</f>
        <v>0</v>
      </c>
    </row>
    <row r="1154" spans="1:7" x14ac:dyDescent="0.2">
      <c r="A1154" s="843"/>
      <c r="B1154" s="843"/>
      <c r="C1154" s="843"/>
      <c r="D1154" s="843"/>
      <c r="E1154" s="843"/>
      <c r="F1154" s="843"/>
      <c r="G1154" s="843"/>
    </row>
    <row r="1155" spans="1:7" ht="54" x14ac:dyDescent="0.25">
      <c r="A1155" s="818" t="s">
        <v>213</v>
      </c>
      <c r="B1155" s="818" t="s">
        <v>566</v>
      </c>
      <c r="C1155" s="839" t="s">
        <v>1751</v>
      </c>
      <c r="D1155" s="820" t="s">
        <v>1429</v>
      </c>
      <c r="E1155" s="821"/>
      <c r="F1155" s="822"/>
      <c r="G1155" s="823">
        <f>G1163</f>
        <v>0</v>
      </c>
    </row>
    <row r="1156" spans="1:7" ht="18" x14ac:dyDescent="0.2">
      <c r="A1156" s="824"/>
      <c r="B1156" s="825"/>
      <c r="C1156" s="825"/>
      <c r="D1156" s="825"/>
      <c r="E1156" s="825"/>
      <c r="F1156" s="825"/>
      <c r="G1156" s="826"/>
    </row>
    <row r="1157" spans="1:7" ht="18" x14ac:dyDescent="0.2">
      <c r="A1157" s="827" t="s">
        <v>142</v>
      </c>
      <c r="B1157" s="828"/>
      <c r="C1157" s="825" t="s">
        <v>95</v>
      </c>
      <c r="D1157" s="825" t="s">
        <v>143</v>
      </c>
      <c r="E1157" s="825" t="s">
        <v>144</v>
      </c>
      <c r="F1157" s="825" t="s">
        <v>145</v>
      </c>
      <c r="G1157" s="826" t="s">
        <v>146</v>
      </c>
    </row>
    <row r="1158" spans="1:7" ht="36" x14ac:dyDescent="0.2">
      <c r="A1158" s="829" t="s">
        <v>902</v>
      </c>
      <c r="B1158" s="829" t="s">
        <v>1075</v>
      </c>
      <c r="C1158" s="844" t="s">
        <v>1076</v>
      </c>
      <c r="D1158" s="831" t="s">
        <v>908</v>
      </c>
      <c r="E1158" s="831">
        <v>3</v>
      </c>
      <c r="F1158" s="752"/>
      <c r="G1158" s="833">
        <f t="shared" ref="G1158:G1162" si="113">TRUNC(E1158*F1158,2)</f>
        <v>0</v>
      </c>
    </row>
    <row r="1159" spans="1:7" ht="36" x14ac:dyDescent="0.2">
      <c r="A1159" s="829" t="s">
        <v>902</v>
      </c>
      <c r="B1159" s="829" t="s">
        <v>1077</v>
      </c>
      <c r="C1159" s="844" t="s">
        <v>1078</v>
      </c>
      <c r="D1159" s="831" t="s">
        <v>908</v>
      </c>
      <c r="E1159" s="831">
        <v>1</v>
      </c>
      <c r="F1159" s="752"/>
      <c r="G1159" s="833">
        <f t="shared" si="113"/>
        <v>0</v>
      </c>
    </row>
    <row r="1160" spans="1:7" ht="54" x14ac:dyDescent="0.2">
      <c r="A1160" s="829" t="s">
        <v>902</v>
      </c>
      <c r="B1160" s="829" t="s">
        <v>1079</v>
      </c>
      <c r="C1160" s="844" t="s">
        <v>1080</v>
      </c>
      <c r="D1160" s="831" t="s">
        <v>908</v>
      </c>
      <c r="E1160" s="831">
        <v>0.17249999999999999</v>
      </c>
      <c r="F1160" s="752"/>
      <c r="G1160" s="833">
        <f t="shared" si="113"/>
        <v>0</v>
      </c>
    </row>
    <row r="1161" spans="1:7" ht="36" x14ac:dyDescent="0.2">
      <c r="A1161" s="829" t="s">
        <v>117</v>
      </c>
      <c r="B1161" s="829" t="s">
        <v>921</v>
      </c>
      <c r="C1161" s="844" t="s">
        <v>922</v>
      </c>
      <c r="D1161" s="831" t="s">
        <v>96</v>
      </c>
      <c r="E1161" s="831">
        <v>0.28960000000000002</v>
      </c>
      <c r="F1161" s="752"/>
      <c r="G1161" s="833">
        <f t="shared" si="113"/>
        <v>0</v>
      </c>
    </row>
    <row r="1162" spans="1:7" ht="36" x14ac:dyDescent="0.2">
      <c r="A1162" s="829" t="s">
        <v>117</v>
      </c>
      <c r="B1162" s="829" t="s">
        <v>923</v>
      </c>
      <c r="C1162" s="844" t="s">
        <v>924</v>
      </c>
      <c r="D1162" s="831" t="s">
        <v>96</v>
      </c>
      <c r="E1162" s="831">
        <v>0.28960000000000002</v>
      </c>
      <c r="F1162" s="752"/>
      <c r="G1162" s="833">
        <f t="shared" si="113"/>
        <v>0</v>
      </c>
    </row>
    <row r="1163" spans="1:7" ht="18" x14ac:dyDescent="0.2">
      <c r="A1163" s="835" t="s">
        <v>147</v>
      </c>
      <c r="B1163" s="836"/>
      <c r="C1163" s="836"/>
      <c r="D1163" s="836"/>
      <c r="E1163" s="836"/>
      <c r="F1163" s="837"/>
      <c r="G1163" s="838">
        <f>SUM(G1158:G1162)</f>
        <v>0</v>
      </c>
    </row>
    <row r="1164" spans="1:7" x14ac:dyDescent="0.2">
      <c r="A1164" s="843"/>
      <c r="B1164" s="843"/>
      <c r="C1164" s="843"/>
      <c r="D1164" s="843"/>
      <c r="E1164" s="843"/>
      <c r="F1164" s="843"/>
      <c r="G1164" s="843"/>
    </row>
    <row r="1165" spans="1:7" ht="54" x14ac:dyDescent="0.25">
      <c r="A1165" s="818" t="s">
        <v>213</v>
      </c>
      <c r="B1165" s="818" t="s">
        <v>569</v>
      </c>
      <c r="C1165" s="839" t="s">
        <v>1752</v>
      </c>
      <c r="D1165" s="820" t="s">
        <v>1429</v>
      </c>
      <c r="E1165" s="821"/>
      <c r="F1165" s="822"/>
      <c r="G1165" s="823">
        <f>G1173</f>
        <v>0</v>
      </c>
    </row>
    <row r="1166" spans="1:7" ht="18" x14ac:dyDescent="0.2">
      <c r="A1166" s="824"/>
      <c r="B1166" s="825"/>
      <c r="C1166" s="825"/>
      <c r="D1166" s="825"/>
      <c r="E1166" s="825"/>
      <c r="F1166" s="825"/>
      <c r="G1166" s="826"/>
    </row>
    <row r="1167" spans="1:7" ht="18" x14ac:dyDescent="0.2">
      <c r="A1167" s="827" t="s">
        <v>142</v>
      </c>
      <c r="B1167" s="828"/>
      <c r="C1167" s="825" t="s">
        <v>95</v>
      </c>
      <c r="D1167" s="825" t="s">
        <v>143</v>
      </c>
      <c r="E1167" s="825" t="s">
        <v>144</v>
      </c>
      <c r="F1167" s="825" t="s">
        <v>145</v>
      </c>
      <c r="G1167" s="826" t="s">
        <v>146</v>
      </c>
    </row>
    <row r="1168" spans="1:7" ht="36" x14ac:dyDescent="0.2">
      <c r="A1168" s="829" t="s">
        <v>902</v>
      </c>
      <c r="B1168" s="829" t="s">
        <v>1081</v>
      </c>
      <c r="C1168" s="844" t="s">
        <v>1082</v>
      </c>
      <c r="D1168" s="831" t="s">
        <v>908</v>
      </c>
      <c r="E1168" s="831">
        <v>3</v>
      </c>
      <c r="F1168" s="752"/>
      <c r="G1168" s="833">
        <f t="shared" ref="G1168:G1172" si="114">TRUNC(E1168*F1168,2)</f>
        <v>0</v>
      </c>
    </row>
    <row r="1169" spans="1:7" ht="36" x14ac:dyDescent="0.2">
      <c r="A1169" s="829" t="s">
        <v>902</v>
      </c>
      <c r="B1169" s="829" t="s">
        <v>1083</v>
      </c>
      <c r="C1169" s="844" t="s">
        <v>1084</v>
      </c>
      <c r="D1169" s="831" t="s">
        <v>908</v>
      </c>
      <c r="E1169" s="831">
        <v>1</v>
      </c>
      <c r="F1169" s="752"/>
      <c r="G1169" s="833">
        <f t="shared" si="114"/>
        <v>0</v>
      </c>
    </row>
    <row r="1170" spans="1:7" ht="54" x14ac:dyDescent="0.2">
      <c r="A1170" s="829" t="s">
        <v>902</v>
      </c>
      <c r="B1170" s="829" t="s">
        <v>1079</v>
      </c>
      <c r="C1170" s="844" t="s">
        <v>1080</v>
      </c>
      <c r="D1170" s="831" t="s">
        <v>908</v>
      </c>
      <c r="E1170" s="831">
        <v>0.1125</v>
      </c>
      <c r="F1170" s="752"/>
      <c r="G1170" s="833">
        <f t="shared" si="114"/>
        <v>0</v>
      </c>
    </row>
    <row r="1171" spans="1:7" ht="36" x14ac:dyDescent="0.2">
      <c r="A1171" s="829" t="s">
        <v>117</v>
      </c>
      <c r="B1171" s="829" t="s">
        <v>921</v>
      </c>
      <c r="C1171" s="844" t="s">
        <v>922</v>
      </c>
      <c r="D1171" s="831" t="s">
        <v>96</v>
      </c>
      <c r="E1171" s="831">
        <v>0.2203</v>
      </c>
      <c r="F1171" s="752"/>
      <c r="G1171" s="833">
        <f t="shared" si="114"/>
        <v>0</v>
      </c>
    </row>
    <row r="1172" spans="1:7" ht="36" x14ac:dyDescent="0.2">
      <c r="A1172" s="829" t="s">
        <v>117</v>
      </c>
      <c r="B1172" s="829" t="s">
        <v>923</v>
      </c>
      <c r="C1172" s="844" t="s">
        <v>924</v>
      </c>
      <c r="D1172" s="831" t="s">
        <v>96</v>
      </c>
      <c r="E1172" s="831">
        <v>0.2203</v>
      </c>
      <c r="F1172" s="752"/>
      <c r="G1172" s="833">
        <f t="shared" si="114"/>
        <v>0</v>
      </c>
    </row>
    <row r="1173" spans="1:7" ht="18" x14ac:dyDescent="0.2">
      <c r="A1173" s="835" t="s">
        <v>147</v>
      </c>
      <c r="B1173" s="836"/>
      <c r="C1173" s="836"/>
      <c r="D1173" s="836"/>
      <c r="E1173" s="836"/>
      <c r="F1173" s="837"/>
      <c r="G1173" s="838">
        <f>SUM(G1168:G1172)</f>
        <v>0</v>
      </c>
    </row>
    <row r="1174" spans="1:7" x14ac:dyDescent="0.2">
      <c r="A1174" s="843"/>
      <c r="B1174" s="843"/>
      <c r="C1174" s="843"/>
      <c r="D1174" s="843"/>
      <c r="E1174" s="843"/>
      <c r="F1174" s="843"/>
      <c r="G1174" s="843"/>
    </row>
    <row r="1175" spans="1:7" ht="18" x14ac:dyDescent="0.25">
      <c r="A1175" s="818" t="s">
        <v>213</v>
      </c>
      <c r="B1175" s="818" t="s">
        <v>1761</v>
      </c>
      <c r="C1175" s="839" t="s">
        <v>1762</v>
      </c>
      <c r="D1175" s="820" t="s">
        <v>1429</v>
      </c>
      <c r="E1175" s="821"/>
      <c r="F1175" s="822"/>
      <c r="G1175" s="823">
        <f>G1184</f>
        <v>0</v>
      </c>
    </row>
    <row r="1176" spans="1:7" ht="18" x14ac:dyDescent="0.2">
      <c r="A1176" s="824"/>
      <c r="B1176" s="825"/>
      <c r="C1176" s="825"/>
      <c r="D1176" s="825"/>
      <c r="E1176" s="825"/>
      <c r="F1176" s="825"/>
      <c r="G1176" s="826"/>
    </row>
    <row r="1177" spans="1:7" ht="18" x14ac:dyDescent="0.2">
      <c r="A1177" s="827" t="s">
        <v>142</v>
      </c>
      <c r="B1177" s="828"/>
      <c r="C1177" s="825" t="s">
        <v>95</v>
      </c>
      <c r="D1177" s="825" t="s">
        <v>143</v>
      </c>
      <c r="E1177" s="825" t="s">
        <v>144</v>
      </c>
      <c r="F1177" s="825" t="s">
        <v>145</v>
      </c>
      <c r="G1177" s="826" t="s">
        <v>146</v>
      </c>
    </row>
    <row r="1178" spans="1:7" ht="18" x14ac:dyDescent="0.2">
      <c r="A1178" s="829" t="s">
        <v>902</v>
      </c>
      <c r="B1178" s="829" t="s">
        <v>1062</v>
      </c>
      <c r="C1178" s="844" t="s">
        <v>1063</v>
      </c>
      <c r="D1178" s="831" t="s">
        <v>908</v>
      </c>
      <c r="E1178" s="831">
        <v>2.92E-2</v>
      </c>
      <c r="F1178" s="752"/>
      <c r="G1178" s="833">
        <f t="shared" ref="G1178:G1183" si="115">TRUNC(E1178*F1178,2)</f>
        <v>0</v>
      </c>
    </row>
    <row r="1179" spans="1:7" ht="36" x14ac:dyDescent="0.2">
      <c r="A1179" s="829" t="s">
        <v>902</v>
      </c>
      <c r="B1179" s="829" t="s">
        <v>2352</v>
      </c>
      <c r="C1179" s="844" t="s">
        <v>2353</v>
      </c>
      <c r="D1179" s="831" t="s">
        <v>908</v>
      </c>
      <c r="E1179" s="831">
        <v>1</v>
      </c>
      <c r="F1179" s="752"/>
      <c r="G1179" s="833">
        <f t="shared" si="115"/>
        <v>0</v>
      </c>
    </row>
    <row r="1180" spans="1:7" ht="18" x14ac:dyDescent="0.2">
      <c r="A1180" s="829" t="s">
        <v>902</v>
      </c>
      <c r="B1180" s="829" t="s">
        <v>1066</v>
      </c>
      <c r="C1180" s="844" t="s">
        <v>1067</v>
      </c>
      <c r="D1180" s="831" t="s">
        <v>908</v>
      </c>
      <c r="E1180" s="831">
        <v>6.7999999999999996E-3</v>
      </c>
      <c r="F1180" s="752"/>
      <c r="G1180" s="833">
        <f t="shared" si="115"/>
        <v>0</v>
      </c>
    </row>
    <row r="1181" spans="1:7" ht="36" x14ac:dyDescent="0.2">
      <c r="A1181" s="829" t="s">
        <v>902</v>
      </c>
      <c r="B1181" s="829" t="s">
        <v>1068</v>
      </c>
      <c r="C1181" s="844" t="s">
        <v>1069</v>
      </c>
      <c r="D1181" s="831" t="s">
        <v>908</v>
      </c>
      <c r="E1181" s="831">
        <v>4.3999999999999997E-2</v>
      </c>
      <c r="F1181" s="752"/>
      <c r="G1181" s="833">
        <f t="shared" si="115"/>
        <v>0</v>
      </c>
    </row>
    <row r="1182" spans="1:7" ht="36" x14ac:dyDescent="0.2">
      <c r="A1182" s="829" t="s">
        <v>117</v>
      </c>
      <c r="B1182" s="829" t="s">
        <v>921</v>
      </c>
      <c r="C1182" s="844" t="s">
        <v>922</v>
      </c>
      <c r="D1182" s="831" t="s">
        <v>96</v>
      </c>
      <c r="E1182" s="831">
        <v>0.2175</v>
      </c>
      <c r="F1182" s="752"/>
      <c r="G1182" s="833">
        <f t="shared" si="115"/>
        <v>0</v>
      </c>
    </row>
    <row r="1183" spans="1:7" ht="36" x14ac:dyDescent="0.2">
      <c r="A1183" s="829" t="s">
        <v>117</v>
      </c>
      <c r="B1183" s="829" t="s">
        <v>923</v>
      </c>
      <c r="C1183" s="844" t="s">
        <v>924</v>
      </c>
      <c r="D1183" s="831" t="s">
        <v>96</v>
      </c>
      <c r="E1183" s="831">
        <v>0.2175</v>
      </c>
      <c r="F1183" s="752"/>
      <c r="G1183" s="833">
        <f t="shared" si="115"/>
        <v>0</v>
      </c>
    </row>
    <row r="1184" spans="1:7" ht="18" x14ac:dyDescent="0.2">
      <c r="A1184" s="835" t="s">
        <v>147</v>
      </c>
      <c r="B1184" s="836"/>
      <c r="C1184" s="836"/>
      <c r="D1184" s="836"/>
      <c r="E1184" s="836"/>
      <c r="F1184" s="837"/>
      <c r="G1184" s="838">
        <f>SUM(G1178:G1183)</f>
        <v>0</v>
      </c>
    </row>
    <row r="1185" spans="1:7" x14ac:dyDescent="0.2">
      <c r="A1185" s="843"/>
      <c r="B1185" s="843"/>
      <c r="C1185" s="843"/>
      <c r="D1185" s="843"/>
      <c r="E1185" s="843"/>
      <c r="F1185" s="843"/>
      <c r="G1185" s="843"/>
    </row>
    <row r="1186" spans="1:7" ht="54" x14ac:dyDescent="0.25">
      <c r="A1186" s="818" t="s">
        <v>213</v>
      </c>
      <c r="B1186" s="818" t="s">
        <v>1767</v>
      </c>
      <c r="C1186" s="839" t="s">
        <v>1768</v>
      </c>
      <c r="D1186" s="820" t="s">
        <v>1251</v>
      </c>
      <c r="E1186" s="821"/>
      <c r="F1186" s="822"/>
      <c r="G1186" s="823">
        <f>G1194</f>
        <v>0</v>
      </c>
    </row>
    <row r="1187" spans="1:7" ht="18" x14ac:dyDescent="0.2">
      <c r="A1187" s="824"/>
      <c r="B1187" s="825"/>
      <c r="C1187" s="825"/>
      <c r="D1187" s="825"/>
      <c r="E1187" s="825"/>
      <c r="F1187" s="825"/>
      <c r="G1187" s="826"/>
    </row>
    <row r="1188" spans="1:7" ht="18" x14ac:dyDescent="0.2">
      <c r="A1188" s="827" t="s">
        <v>142</v>
      </c>
      <c r="B1188" s="828"/>
      <c r="C1188" s="825" t="s">
        <v>95</v>
      </c>
      <c r="D1188" s="825" t="s">
        <v>143</v>
      </c>
      <c r="E1188" s="825" t="s">
        <v>144</v>
      </c>
      <c r="F1188" s="825" t="s">
        <v>145</v>
      </c>
      <c r="G1188" s="826" t="s">
        <v>146</v>
      </c>
    </row>
    <row r="1189" spans="1:7" ht="36" x14ac:dyDescent="0.2">
      <c r="A1189" s="829" t="s">
        <v>902</v>
      </c>
      <c r="B1189" s="829" t="s">
        <v>2354</v>
      </c>
      <c r="C1189" s="844" t="s">
        <v>2355</v>
      </c>
      <c r="D1189" s="831" t="s">
        <v>908</v>
      </c>
      <c r="E1189" s="831">
        <v>3</v>
      </c>
      <c r="F1189" s="752"/>
      <c r="G1189" s="833">
        <f t="shared" ref="G1189:G1193" si="116">TRUNC(E1189*F1189,2)</f>
        <v>0</v>
      </c>
    </row>
    <row r="1190" spans="1:7" ht="36" x14ac:dyDescent="0.2">
      <c r="A1190" s="829" t="s">
        <v>902</v>
      </c>
      <c r="B1190" s="829" t="s">
        <v>2356</v>
      </c>
      <c r="C1190" s="844" t="s">
        <v>2357</v>
      </c>
      <c r="D1190" s="831" t="s">
        <v>908</v>
      </c>
      <c r="E1190" s="831">
        <v>1</v>
      </c>
      <c r="F1190" s="752"/>
      <c r="G1190" s="833">
        <f t="shared" si="116"/>
        <v>0</v>
      </c>
    </row>
    <row r="1191" spans="1:7" ht="54" x14ac:dyDescent="0.2">
      <c r="A1191" s="829" t="s">
        <v>902</v>
      </c>
      <c r="B1191" s="829" t="s">
        <v>1079</v>
      </c>
      <c r="C1191" s="844" t="s">
        <v>1080</v>
      </c>
      <c r="D1191" s="831" t="s">
        <v>908</v>
      </c>
      <c r="E1191" s="831">
        <v>7.4999999999999997E-2</v>
      </c>
      <c r="F1191" s="752"/>
      <c r="G1191" s="833">
        <f t="shared" si="116"/>
        <v>0</v>
      </c>
    </row>
    <row r="1192" spans="1:7" ht="36" x14ac:dyDescent="0.2">
      <c r="A1192" s="829" t="s">
        <v>117</v>
      </c>
      <c r="B1192" s="829" t="s">
        <v>921</v>
      </c>
      <c r="C1192" s="844" t="s">
        <v>922</v>
      </c>
      <c r="D1192" s="831" t="s">
        <v>96</v>
      </c>
      <c r="E1192" s="831">
        <v>8.09E-2</v>
      </c>
      <c r="F1192" s="752"/>
      <c r="G1192" s="833">
        <f t="shared" si="116"/>
        <v>0</v>
      </c>
    </row>
    <row r="1193" spans="1:7" ht="36" x14ac:dyDescent="0.2">
      <c r="A1193" s="829" t="s">
        <v>117</v>
      </c>
      <c r="B1193" s="829" t="s">
        <v>923</v>
      </c>
      <c r="C1193" s="844" t="s">
        <v>924</v>
      </c>
      <c r="D1193" s="831" t="s">
        <v>96</v>
      </c>
      <c r="E1193" s="831">
        <v>8.09E-2</v>
      </c>
      <c r="F1193" s="752"/>
      <c r="G1193" s="833">
        <f t="shared" si="116"/>
        <v>0</v>
      </c>
    </row>
    <row r="1194" spans="1:7" ht="18" x14ac:dyDescent="0.2">
      <c r="A1194" s="835" t="s">
        <v>147</v>
      </c>
      <c r="B1194" s="836"/>
      <c r="C1194" s="836"/>
      <c r="D1194" s="836"/>
      <c r="E1194" s="836"/>
      <c r="F1194" s="837"/>
      <c r="G1194" s="838">
        <f>SUM(G1189:G1193)</f>
        <v>0</v>
      </c>
    </row>
    <row r="1195" spans="1:7" x14ac:dyDescent="0.2">
      <c r="A1195" s="843"/>
      <c r="B1195" s="843"/>
      <c r="C1195" s="843"/>
      <c r="D1195" s="843"/>
      <c r="E1195" s="843"/>
      <c r="F1195" s="843"/>
      <c r="G1195" s="843"/>
    </row>
    <row r="1196" spans="1:7" ht="54" x14ac:dyDescent="0.25">
      <c r="A1196" s="818" t="s">
        <v>213</v>
      </c>
      <c r="B1196" s="818" t="s">
        <v>1769</v>
      </c>
      <c r="C1196" s="839" t="s">
        <v>1770</v>
      </c>
      <c r="D1196" s="820" t="s">
        <v>1429</v>
      </c>
      <c r="E1196" s="821"/>
      <c r="F1196" s="822"/>
      <c r="G1196" s="823">
        <f>G1204</f>
        <v>0</v>
      </c>
    </row>
    <row r="1197" spans="1:7" ht="18" x14ac:dyDescent="0.2">
      <c r="A1197" s="824"/>
      <c r="B1197" s="825"/>
      <c r="C1197" s="825"/>
      <c r="D1197" s="825"/>
      <c r="E1197" s="825"/>
      <c r="F1197" s="825"/>
      <c r="G1197" s="826"/>
    </row>
    <row r="1198" spans="1:7" ht="18" x14ac:dyDescent="0.2">
      <c r="A1198" s="827" t="s">
        <v>142</v>
      </c>
      <c r="B1198" s="828"/>
      <c r="C1198" s="825" t="s">
        <v>95</v>
      </c>
      <c r="D1198" s="825" t="s">
        <v>143</v>
      </c>
      <c r="E1198" s="825" t="s">
        <v>144</v>
      </c>
      <c r="F1198" s="825" t="s">
        <v>145</v>
      </c>
      <c r="G1198" s="826" t="s">
        <v>146</v>
      </c>
    </row>
    <row r="1199" spans="1:7" ht="36" x14ac:dyDescent="0.2">
      <c r="A1199" s="829" t="s">
        <v>902</v>
      </c>
      <c r="B1199" s="829" t="s">
        <v>1087</v>
      </c>
      <c r="C1199" s="844" t="s">
        <v>1088</v>
      </c>
      <c r="D1199" s="831" t="s">
        <v>908</v>
      </c>
      <c r="E1199" s="831">
        <v>3</v>
      </c>
      <c r="F1199" s="752"/>
      <c r="G1199" s="833">
        <f t="shared" ref="G1199:G1203" si="117">TRUNC(E1199*F1199,2)</f>
        <v>0</v>
      </c>
    </row>
    <row r="1200" spans="1:7" ht="36" x14ac:dyDescent="0.2">
      <c r="A1200" s="829" t="s">
        <v>902</v>
      </c>
      <c r="B1200" s="829" t="s">
        <v>2358</v>
      </c>
      <c r="C1200" s="844" t="s">
        <v>2359</v>
      </c>
      <c r="D1200" s="831" t="s">
        <v>908</v>
      </c>
      <c r="E1200" s="831">
        <v>1</v>
      </c>
      <c r="F1200" s="752"/>
      <c r="G1200" s="833">
        <f t="shared" si="117"/>
        <v>0</v>
      </c>
    </row>
    <row r="1201" spans="1:7" ht="54" x14ac:dyDescent="0.2">
      <c r="A1201" s="829" t="s">
        <v>902</v>
      </c>
      <c r="B1201" s="829" t="s">
        <v>1079</v>
      </c>
      <c r="C1201" s="844" t="s">
        <v>1080</v>
      </c>
      <c r="D1201" s="831" t="s">
        <v>908</v>
      </c>
      <c r="E1201" s="831">
        <v>0.1125</v>
      </c>
      <c r="F1201" s="752"/>
      <c r="G1201" s="833">
        <f t="shared" si="117"/>
        <v>0</v>
      </c>
    </row>
    <row r="1202" spans="1:7" ht="36" x14ac:dyDescent="0.2">
      <c r="A1202" s="829" t="s">
        <v>117</v>
      </c>
      <c r="B1202" s="829" t="s">
        <v>921</v>
      </c>
      <c r="C1202" s="844" t="s">
        <v>922</v>
      </c>
      <c r="D1202" s="831" t="s">
        <v>96</v>
      </c>
      <c r="E1202" s="831">
        <v>0.2316</v>
      </c>
      <c r="F1202" s="752"/>
      <c r="G1202" s="833">
        <f t="shared" si="117"/>
        <v>0</v>
      </c>
    </row>
    <row r="1203" spans="1:7" ht="36" x14ac:dyDescent="0.2">
      <c r="A1203" s="829" t="s">
        <v>117</v>
      </c>
      <c r="B1203" s="829" t="s">
        <v>923</v>
      </c>
      <c r="C1203" s="844" t="s">
        <v>924</v>
      </c>
      <c r="D1203" s="831" t="s">
        <v>96</v>
      </c>
      <c r="E1203" s="831">
        <v>0.2316</v>
      </c>
      <c r="F1203" s="752"/>
      <c r="G1203" s="833">
        <f t="shared" si="117"/>
        <v>0</v>
      </c>
    </row>
    <row r="1204" spans="1:7" ht="18" x14ac:dyDescent="0.2">
      <c r="A1204" s="835" t="s">
        <v>147</v>
      </c>
      <c r="B1204" s="836"/>
      <c r="C1204" s="836"/>
      <c r="D1204" s="836"/>
      <c r="E1204" s="836"/>
      <c r="F1204" s="837"/>
      <c r="G1204" s="838">
        <f>SUM(G1199:G1203)</f>
        <v>0</v>
      </c>
    </row>
    <row r="1205" spans="1:7" x14ac:dyDescent="0.2">
      <c r="A1205" s="843"/>
      <c r="B1205" s="843"/>
      <c r="C1205" s="843"/>
      <c r="D1205" s="843"/>
      <c r="E1205" s="843"/>
      <c r="F1205" s="843"/>
      <c r="G1205" s="843"/>
    </row>
    <row r="1206" spans="1:7" ht="54" x14ac:dyDescent="0.25">
      <c r="A1206" s="818" t="s">
        <v>213</v>
      </c>
      <c r="B1206" s="818" t="s">
        <v>576</v>
      </c>
      <c r="C1206" s="839" t="s">
        <v>2204</v>
      </c>
      <c r="D1206" s="820" t="s">
        <v>1429</v>
      </c>
      <c r="E1206" s="821"/>
      <c r="F1206" s="822"/>
      <c r="G1206" s="823">
        <f>G1215</f>
        <v>0</v>
      </c>
    </row>
    <row r="1207" spans="1:7" ht="18" x14ac:dyDescent="0.2">
      <c r="A1207" s="824"/>
      <c r="B1207" s="825"/>
      <c r="C1207" s="825"/>
      <c r="D1207" s="825"/>
      <c r="E1207" s="825"/>
      <c r="F1207" s="825"/>
      <c r="G1207" s="826"/>
    </row>
    <row r="1208" spans="1:7" ht="18" x14ac:dyDescent="0.2">
      <c r="A1208" s="827" t="s">
        <v>142</v>
      </c>
      <c r="B1208" s="828"/>
      <c r="C1208" s="825" t="s">
        <v>95</v>
      </c>
      <c r="D1208" s="825" t="s">
        <v>143</v>
      </c>
      <c r="E1208" s="825" t="s">
        <v>144</v>
      </c>
      <c r="F1208" s="825" t="s">
        <v>145</v>
      </c>
      <c r="G1208" s="826" t="s">
        <v>146</v>
      </c>
    </row>
    <row r="1209" spans="1:7" ht="36" x14ac:dyDescent="0.2">
      <c r="A1209" s="829" t="s">
        <v>902</v>
      </c>
      <c r="B1209" s="829" t="s">
        <v>1085</v>
      </c>
      <c r="C1209" s="844" t="s">
        <v>1086</v>
      </c>
      <c r="D1209" s="831" t="s">
        <v>908</v>
      </c>
      <c r="E1209" s="831">
        <v>2</v>
      </c>
      <c r="F1209" s="752"/>
      <c r="G1209" s="833">
        <f t="shared" ref="G1209:G1214" si="118">TRUNC(E1209*F1209,2)</f>
        <v>0</v>
      </c>
    </row>
    <row r="1210" spans="1:7" ht="36" x14ac:dyDescent="0.2">
      <c r="A1210" s="829" t="s">
        <v>902</v>
      </c>
      <c r="B1210" s="829" t="s">
        <v>1087</v>
      </c>
      <c r="C1210" s="844" t="s">
        <v>1088</v>
      </c>
      <c r="D1210" s="831" t="s">
        <v>908</v>
      </c>
      <c r="E1210" s="831">
        <v>1</v>
      </c>
      <c r="F1210" s="752"/>
      <c r="G1210" s="833">
        <f t="shared" si="118"/>
        <v>0</v>
      </c>
    </row>
    <row r="1211" spans="1:7" ht="54" x14ac:dyDescent="0.2">
      <c r="A1211" s="829" t="s">
        <v>902</v>
      </c>
      <c r="B1211" s="829" t="s">
        <v>1079</v>
      </c>
      <c r="C1211" s="844" t="s">
        <v>1080</v>
      </c>
      <c r="D1211" s="831" t="s">
        <v>908</v>
      </c>
      <c r="E1211" s="831">
        <v>0.1525</v>
      </c>
      <c r="F1211" s="752"/>
      <c r="G1211" s="833">
        <f t="shared" si="118"/>
        <v>0</v>
      </c>
    </row>
    <row r="1212" spans="1:7" ht="18" x14ac:dyDescent="0.2">
      <c r="A1212" s="829" t="s">
        <v>902</v>
      </c>
      <c r="B1212" s="829" t="s">
        <v>1089</v>
      </c>
      <c r="C1212" s="844" t="s">
        <v>1090</v>
      </c>
      <c r="D1212" s="831" t="s">
        <v>908</v>
      </c>
      <c r="E1212" s="831">
        <v>1</v>
      </c>
      <c r="F1212" s="752"/>
      <c r="G1212" s="833">
        <f t="shared" si="118"/>
        <v>0</v>
      </c>
    </row>
    <row r="1213" spans="1:7" ht="36" x14ac:dyDescent="0.2">
      <c r="A1213" s="829" t="s">
        <v>117</v>
      </c>
      <c r="B1213" s="829" t="s">
        <v>921</v>
      </c>
      <c r="C1213" s="844" t="s">
        <v>922</v>
      </c>
      <c r="D1213" s="831" t="s">
        <v>96</v>
      </c>
      <c r="E1213" s="831">
        <v>0.31969999999999998</v>
      </c>
      <c r="F1213" s="752"/>
      <c r="G1213" s="833">
        <f t="shared" si="118"/>
        <v>0</v>
      </c>
    </row>
    <row r="1214" spans="1:7" ht="36" x14ac:dyDescent="0.2">
      <c r="A1214" s="829" t="s">
        <v>117</v>
      </c>
      <c r="B1214" s="829" t="s">
        <v>923</v>
      </c>
      <c r="C1214" s="844" t="s">
        <v>924</v>
      </c>
      <c r="D1214" s="831" t="s">
        <v>96</v>
      </c>
      <c r="E1214" s="831">
        <v>0.31969999999999998</v>
      </c>
      <c r="F1214" s="752"/>
      <c r="G1214" s="833">
        <f t="shared" si="118"/>
        <v>0</v>
      </c>
    </row>
    <row r="1215" spans="1:7" ht="18" x14ac:dyDescent="0.2">
      <c r="A1215" s="835" t="s">
        <v>147</v>
      </c>
      <c r="B1215" s="836"/>
      <c r="C1215" s="836"/>
      <c r="D1215" s="836"/>
      <c r="E1215" s="836"/>
      <c r="F1215" s="837"/>
      <c r="G1215" s="838">
        <f>SUM(G1209:G1214)</f>
        <v>0</v>
      </c>
    </row>
    <row r="1216" spans="1:7" x14ac:dyDescent="0.2">
      <c r="A1216" s="843"/>
      <c r="B1216" s="843"/>
      <c r="C1216" s="843"/>
      <c r="D1216" s="843"/>
      <c r="E1216" s="843"/>
      <c r="F1216" s="843"/>
      <c r="G1216" s="843"/>
    </row>
    <row r="1217" spans="1:7" ht="54" x14ac:dyDescent="0.25">
      <c r="A1217" s="818" t="s">
        <v>213</v>
      </c>
      <c r="B1217" s="818" t="s">
        <v>620</v>
      </c>
      <c r="C1217" s="839" t="s">
        <v>1776</v>
      </c>
      <c r="D1217" s="820" t="s">
        <v>1429</v>
      </c>
      <c r="E1217" s="821"/>
      <c r="F1217" s="822"/>
      <c r="G1217" s="823">
        <f>G1224</f>
        <v>0</v>
      </c>
    </row>
    <row r="1218" spans="1:7" ht="18" x14ac:dyDescent="0.2">
      <c r="A1218" s="824"/>
      <c r="B1218" s="825"/>
      <c r="C1218" s="825"/>
      <c r="D1218" s="825"/>
      <c r="E1218" s="825"/>
      <c r="F1218" s="825"/>
      <c r="G1218" s="826"/>
    </row>
    <row r="1219" spans="1:7" ht="18" x14ac:dyDescent="0.2">
      <c r="A1219" s="827" t="s">
        <v>142</v>
      </c>
      <c r="B1219" s="828"/>
      <c r="C1219" s="825" t="s">
        <v>95</v>
      </c>
      <c r="D1219" s="825" t="s">
        <v>143</v>
      </c>
      <c r="E1219" s="825" t="s">
        <v>144</v>
      </c>
      <c r="F1219" s="825" t="s">
        <v>145</v>
      </c>
      <c r="G1219" s="826" t="s">
        <v>146</v>
      </c>
    </row>
    <row r="1220" spans="1:7" ht="26.25" customHeight="1" x14ac:dyDescent="0.2">
      <c r="A1220" s="829" t="s">
        <v>902</v>
      </c>
      <c r="B1220" s="829" t="s">
        <v>1115</v>
      </c>
      <c r="C1220" s="844" t="s">
        <v>1116</v>
      </c>
      <c r="D1220" s="831" t="s">
        <v>908</v>
      </c>
      <c r="E1220" s="831">
        <v>1.9199999999999998E-2</v>
      </c>
      <c r="F1220" s="752"/>
      <c r="G1220" s="833">
        <f t="shared" ref="G1220:G1223" si="119">TRUNC(E1220*F1220,2)</f>
        <v>0</v>
      </c>
    </row>
    <row r="1221" spans="1:7" ht="36" x14ac:dyDescent="0.2">
      <c r="A1221" s="829" t="s">
        <v>902</v>
      </c>
      <c r="B1221" s="829" t="s">
        <v>1117</v>
      </c>
      <c r="C1221" s="844" t="s">
        <v>2360</v>
      </c>
      <c r="D1221" s="831" t="s">
        <v>908</v>
      </c>
      <c r="E1221" s="831">
        <v>1</v>
      </c>
      <c r="F1221" s="752"/>
      <c r="G1221" s="833">
        <f t="shared" si="119"/>
        <v>0</v>
      </c>
    </row>
    <row r="1222" spans="1:7" ht="26.25" customHeight="1" x14ac:dyDescent="0.2">
      <c r="A1222" s="829" t="s">
        <v>117</v>
      </c>
      <c r="B1222" s="829" t="s">
        <v>921</v>
      </c>
      <c r="C1222" s="844" t="s">
        <v>922</v>
      </c>
      <c r="D1222" s="831" t="s">
        <v>96</v>
      </c>
      <c r="E1222" s="831">
        <v>0.92490000000000006</v>
      </c>
      <c r="F1222" s="752"/>
      <c r="G1222" s="833">
        <f t="shared" si="119"/>
        <v>0</v>
      </c>
    </row>
    <row r="1223" spans="1:7" ht="36" x14ac:dyDescent="0.2">
      <c r="A1223" s="829" t="s">
        <v>117</v>
      </c>
      <c r="B1223" s="829" t="s">
        <v>923</v>
      </c>
      <c r="C1223" s="844" t="s">
        <v>924</v>
      </c>
      <c r="D1223" s="831" t="s">
        <v>96</v>
      </c>
      <c r="E1223" s="831">
        <v>0.92490000000000006</v>
      </c>
      <c r="F1223" s="752"/>
      <c r="G1223" s="833">
        <f t="shared" si="119"/>
        <v>0</v>
      </c>
    </row>
    <row r="1224" spans="1:7" ht="18" x14ac:dyDescent="0.2">
      <c r="A1224" s="835" t="s">
        <v>147</v>
      </c>
      <c r="B1224" s="836"/>
      <c r="C1224" s="836"/>
      <c r="D1224" s="836"/>
      <c r="E1224" s="836"/>
      <c r="F1224" s="837"/>
      <c r="G1224" s="838">
        <f>SUM(G1220:G1223)</f>
        <v>0</v>
      </c>
    </row>
    <row r="1225" spans="1:7" ht="18" x14ac:dyDescent="0.2">
      <c r="A1225" s="840"/>
      <c r="B1225" s="825"/>
      <c r="C1225" s="825"/>
      <c r="D1225" s="825"/>
      <c r="E1225" s="825"/>
      <c r="F1225" s="841"/>
      <c r="G1225" s="842"/>
    </row>
    <row r="1226" spans="1:7" ht="36" x14ac:dyDescent="0.25">
      <c r="A1226" s="818" t="s">
        <v>213</v>
      </c>
      <c r="B1226" s="818" t="s">
        <v>1779</v>
      </c>
      <c r="C1226" s="839" t="s">
        <v>1780</v>
      </c>
      <c r="D1226" s="820" t="s">
        <v>1251</v>
      </c>
      <c r="E1226" s="821"/>
      <c r="F1226" s="822"/>
      <c r="G1226" s="823">
        <f>G1233</f>
        <v>0</v>
      </c>
    </row>
    <row r="1227" spans="1:7" ht="18" x14ac:dyDescent="0.2">
      <c r="A1227" s="824"/>
      <c r="B1227" s="825"/>
      <c r="C1227" s="825"/>
      <c r="D1227" s="825"/>
      <c r="E1227" s="825"/>
      <c r="F1227" s="825"/>
      <c r="G1227" s="826"/>
    </row>
    <row r="1228" spans="1:7" ht="18" x14ac:dyDescent="0.2">
      <c r="A1228" s="827" t="s">
        <v>142</v>
      </c>
      <c r="B1228" s="828"/>
      <c r="C1228" s="825" t="s">
        <v>95</v>
      </c>
      <c r="D1228" s="825" t="s">
        <v>143</v>
      </c>
      <c r="E1228" s="825" t="s">
        <v>144</v>
      </c>
      <c r="F1228" s="825" t="s">
        <v>145</v>
      </c>
      <c r="G1228" s="826" t="s">
        <v>146</v>
      </c>
    </row>
    <row r="1229" spans="1:7" ht="18" x14ac:dyDescent="0.2">
      <c r="A1229" s="829" t="s">
        <v>902</v>
      </c>
      <c r="B1229" s="829" t="s">
        <v>1091</v>
      </c>
      <c r="C1229" s="844" t="s">
        <v>1092</v>
      </c>
      <c r="D1229" s="831" t="s">
        <v>908</v>
      </c>
      <c r="E1229" s="831">
        <v>3.32E-2</v>
      </c>
      <c r="F1229" s="752"/>
      <c r="G1229" s="833">
        <f t="shared" ref="G1229:G1232" si="120">TRUNC(E1229*F1229,2)</f>
        <v>0</v>
      </c>
    </row>
    <row r="1230" spans="1:7" ht="36" x14ac:dyDescent="0.2">
      <c r="A1230" s="829" t="s">
        <v>2624</v>
      </c>
      <c r="B1230" s="829" t="s">
        <v>2361</v>
      </c>
      <c r="C1230" s="844" t="s">
        <v>2362</v>
      </c>
      <c r="D1230" s="831" t="s">
        <v>1243</v>
      </c>
      <c r="E1230" s="831">
        <v>1</v>
      </c>
      <c r="F1230" s="752"/>
      <c r="G1230" s="833">
        <f>TRUNC(F1230*E1230,2)</f>
        <v>0</v>
      </c>
    </row>
    <row r="1231" spans="1:7" ht="36" x14ac:dyDescent="0.2">
      <c r="A1231" s="829" t="s">
        <v>117</v>
      </c>
      <c r="B1231" s="829" t="s">
        <v>923</v>
      </c>
      <c r="C1231" s="844" t="s">
        <v>924</v>
      </c>
      <c r="D1231" s="831" t="s">
        <v>96</v>
      </c>
      <c r="E1231" s="831">
        <v>8.4500000000000006E-2</v>
      </c>
      <c r="F1231" s="752"/>
      <c r="G1231" s="833">
        <f t="shared" si="120"/>
        <v>0</v>
      </c>
    </row>
    <row r="1232" spans="1:7" ht="18" x14ac:dyDescent="0.2">
      <c r="A1232" s="829" t="s">
        <v>117</v>
      </c>
      <c r="B1232" s="829" t="s">
        <v>927</v>
      </c>
      <c r="C1232" s="844" t="s">
        <v>928</v>
      </c>
      <c r="D1232" s="831" t="s">
        <v>96</v>
      </c>
      <c r="E1232" s="831">
        <v>2.6599999999999999E-2</v>
      </c>
      <c r="F1232" s="752"/>
      <c r="G1232" s="833">
        <f t="shared" si="120"/>
        <v>0</v>
      </c>
    </row>
    <row r="1233" spans="1:7" ht="18" x14ac:dyDescent="0.2">
      <c r="A1233" s="835" t="s">
        <v>147</v>
      </c>
      <c r="B1233" s="836"/>
      <c r="C1233" s="836"/>
      <c r="D1233" s="836"/>
      <c r="E1233" s="836"/>
      <c r="F1233" s="837"/>
      <c r="G1233" s="838">
        <f>SUM(G1229:G1232)</f>
        <v>0</v>
      </c>
    </row>
    <row r="1234" spans="1:7" ht="18" x14ac:dyDescent="0.2">
      <c r="A1234" s="840"/>
      <c r="B1234" s="825"/>
      <c r="C1234" s="825"/>
      <c r="D1234" s="825"/>
      <c r="E1234" s="825"/>
      <c r="F1234" s="841"/>
      <c r="G1234" s="842"/>
    </row>
    <row r="1235" spans="1:7" ht="36" x14ac:dyDescent="0.25">
      <c r="A1235" s="818" t="s">
        <v>213</v>
      </c>
      <c r="B1235" s="818" t="s">
        <v>1783</v>
      </c>
      <c r="C1235" s="839" t="s">
        <v>1784</v>
      </c>
      <c r="D1235" s="820" t="s">
        <v>1429</v>
      </c>
      <c r="E1235" s="821"/>
      <c r="F1235" s="822"/>
      <c r="G1235" s="823">
        <f>G1242</f>
        <v>0</v>
      </c>
    </row>
    <row r="1236" spans="1:7" ht="18" x14ac:dyDescent="0.2">
      <c r="A1236" s="824"/>
      <c r="B1236" s="825"/>
      <c r="C1236" s="825"/>
      <c r="D1236" s="825"/>
      <c r="E1236" s="825"/>
      <c r="F1236" s="825"/>
      <c r="G1236" s="826"/>
    </row>
    <row r="1237" spans="1:7" ht="18" x14ac:dyDescent="0.2">
      <c r="A1237" s="827" t="s">
        <v>142</v>
      </c>
      <c r="B1237" s="828"/>
      <c r="C1237" s="825" t="s">
        <v>95</v>
      </c>
      <c r="D1237" s="825" t="s">
        <v>143</v>
      </c>
      <c r="E1237" s="825" t="s">
        <v>144</v>
      </c>
      <c r="F1237" s="825" t="s">
        <v>145</v>
      </c>
      <c r="G1237" s="826" t="s">
        <v>146</v>
      </c>
    </row>
    <row r="1238" spans="1:7" ht="36" x14ac:dyDescent="0.2">
      <c r="A1238" s="829" t="s">
        <v>902</v>
      </c>
      <c r="B1238" s="829" t="s">
        <v>1099</v>
      </c>
      <c r="C1238" s="844" t="s">
        <v>1100</v>
      </c>
      <c r="D1238" s="831" t="s">
        <v>908</v>
      </c>
      <c r="E1238" s="831">
        <v>1</v>
      </c>
      <c r="F1238" s="752"/>
      <c r="G1238" s="833">
        <f t="shared" ref="G1238:G1241" si="121">TRUNC(E1238*F1238,2)</f>
        <v>0</v>
      </c>
    </row>
    <row r="1239" spans="1:7" ht="18" x14ac:dyDescent="0.2">
      <c r="A1239" s="829" t="s">
        <v>902</v>
      </c>
      <c r="B1239" s="829" t="s">
        <v>1101</v>
      </c>
      <c r="C1239" s="844" t="s">
        <v>1102</v>
      </c>
      <c r="D1239" s="831" t="s">
        <v>913</v>
      </c>
      <c r="E1239" s="831">
        <v>0.2974</v>
      </c>
      <c r="F1239" s="752"/>
      <c r="G1239" s="833">
        <f t="shared" si="121"/>
        <v>0</v>
      </c>
    </row>
    <row r="1240" spans="1:7" ht="36" x14ac:dyDescent="0.2">
      <c r="A1240" s="829" t="s">
        <v>117</v>
      </c>
      <c r="B1240" s="829" t="s">
        <v>1042</v>
      </c>
      <c r="C1240" s="844" t="s">
        <v>1043</v>
      </c>
      <c r="D1240" s="831" t="s">
        <v>96</v>
      </c>
      <c r="E1240" s="831">
        <v>0.47739999999999999</v>
      </c>
      <c r="F1240" s="752"/>
      <c r="G1240" s="833">
        <f t="shared" si="121"/>
        <v>0</v>
      </c>
    </row>
    <row r="1241" spans="1:7" ht="18" x14ac:dyDescent="0.2">
      <c r="A1241" s="829" t="s">
        <v>117</v>
      </c>
      <c r="B1241" s="829" t="s">
        <v>927</v>
      </c>
      <c r="C1241" s="844" t="s">
        <v>928</v>
      </c>
      <c r="D1241" s="831" t="s">
        <v>96</v>
      </c>
      <c r="E1241" s="831">
        <v>0.15040000000000001</v>
      </c>
      <c r="F1241" s="752"/>
      <c r="G1241" s="833">
        <f t="shared" si="121"/>
        <v>0</v>
      </c>
    </row>
    <row r="1242" spans="1:7" ht="18" x14ac:dyDescent="0.2">
      <c r="A1242" s="835" t="s">
        <v>147</v>
      </c>
      <c r="B1242" s="836"/>
      <c r="C1242" s="836"/>
      <c r="D1242" s="836"/>
      <c r="E1242" s="836"/>
      <c r="F1242" s="837"/>
      <c r="G1242" s="838">
        <f>SUM(G1238:G1241)</f>
        <v>0</v>
      </c>
    </row>
    <row r="1243" spans="1:7" ht="18" x14ac:dyDescent="0.2">
      <c r="A1243" s="840"/>
      <c r="B1243" s="825"/>
      <c r="C1243" s="825"/>
      <c r="D1243" s="825"/>
      <c r="E1243" s="825"/>
      <c r="F1243" s="841"/>
      <c r="G1243" s="842"/>
    </row>
    <row r="1244" spans="1:7" ht="36" x14ac:dyDescent="0.25">
      <c r="A1244" s="818" t="s">
        <v>213</v>
      </c>
      <c r="B1244" s="818" t="s">
        <v>600</v>
      </c>
      <c r="C1244" s="839" t="s">
        <v>1785</v>
      </c>
      <c r="D1244" s="820" t="s">
        <v>1429</v>
      </c>
      <c r="E1244" s="821"/>
      <c r="F1244" s="822"/>
      <c r="G1244" s="823">
        <f>G1251</f>
        <v>0</v>
      </c>
    </row>
    <row r="1245" spans="1:7" ht="18" x14ac:dyDescent="0.2">
      <c r="A1245" s="824"/>
      <c r="B1245" s="825"/>
      <c r="C1245" s="825"/>
      <c r="D1245" s="825"/>
      <c r="E1245" s="825"/>
      <c r="F1245" s="825"/>
      <c r="G1245" s="826"/>
    </row>
    <row r="1246" spans="1:7" ht="18" x14ac:dyDescent="0.2">
      <c r="A1246" s="827" t="s">
        <v>142</v>
      </c>
      <c r="B1246" s="828"/>
      <c r="C1246" s="825" t="s">
        <v>95</v>
      </c>
      <c r="D1246" s="825" t="s">
        <v>143</v>
      </c>
      <c r="E1246" s="825" t="s">
        <v>144</v>
      </c>
      <c r="F1246" s="825" t="s">
        <v>145</v>
      </c>
      <c r="G1246" s="826" t="s">
        <v>146</v>
      </c>
    </row>
    <row r="1247" spans="1:7" ht="36" x14ac:dyDescent="0.2">
      <c r="A1247" s="829" t="s">
        <v>902</v>
      </c>
      <c r="B1247" s="829" t="s">
        <v>1099</v>
      </c>
      <c r="C1247" s="844" t="s">
        <v>1100</v>
      </c>
      <c r="D1247" s="831" t="s">
        <v>908</v>
      </c>
      <c r="E1247" s="831">
        <v>1</v>
      </c>
      <c r="F1247" s="752"/>
      <c r="G1247" s="833">
        <f t="shared" ref="G1247:G1250" si="122">TRUNC(E1247*F1247,2)</f>
        <v>0</v>
      </c>
    </row>
    <row r="1248" spans="1:7" ht="18" x14ac:dyDescent="0.2">
      <c r="A1248" s="829" t="s">
        <v>902</v>
      </c>
      <c r="B1248" s="829" t="s">
        <v>1101</v>
      </c>
      <c r="C1248" s="844" t="s">
        <v>1102</v>
      </c>
      <c r="D1248" s="831" t="s">
        <v>913</v>
      </c>
      <c r="E1248" s="831">
        <v>0.2974</v>
      </c>
      <c r="F1248" s="752"/>
      <c r="G1248" s="833">
        <f t="shared" si="122"/>
        <v>0</v>
      </c>
    </row>
    <row r="1249" spans="1:7" ht="36" x14ac:dyDescent="0.2">
      <c r="A1249" s="829" t="s">
        <v>117</v>
      </c>
      <c r="B1249" s="829" t="s">
        <v>1042</v>
      </c>
      <c r="C1249" s="844" t="s">
        <v>1043</v>
      </c>
      <c r="D1249" s="831" t="s">
        <v>96</v>
      </c>
      <c r="E1249" s="831">
        <v>0.47739999999999999</v>
      </c>
      <c r="F1249" s="752"/>
      <c r="G1249" s="833">
        <f t="shared" si="122"/>
        <v>0</v>
      </c>
    </row>
    <row r="1250" spans="1:7" ht="18" x14ac:dyDescent="0.2">
      <c r="A1250" s="829" t="s">
        <v>117</v>
      </c>
      <c r="B1250" s="829" t="s">
        <v>927</v>
      </c>
      <c r="C1250" s="844" t="s">
        <v>928</v>
      </c>
      <c r="D1250" s="831" t="s">
        <v>96</v>
      </c>
      <c r="E1250" s="831">
        <v>0.15040000000000001</v>
      </c>
      <c r="F1250" s="752"/>
      <c r="G1250" s="833">
        <f t="shared" si="122"/>
        <v>0</v>
      </c>
    </row>
    <row r="1251" spans="1:7" ht="18" x14ac:dyDescent="0.2">
      <c r="A1251" s="835" t="s">
        <v>147</v>
      </c>
      <c r="B1251" s="836"/>
      <c r="C1251" s="836"/>
      <c r="D1251" s="836"/>
      <c r="E1251" s="836"/>
      <c r="F1251" s="837"/>
      <c r="G1251" s="838">
        <f>SUM(G1247:G1250)</f>
        <v>0</v>
      </c>
    </row>
    <row r="1252" spans="1:7" ht="18" x14ac:dyDescent="0.2">
      <c r="A1252" s="840"/>
      <c r="B1252" s="825"/>
      <c r="C1252" s="825"/>
      <c r="D1252" s="825"/>
      <c r="E1252" s="825"/>
      <c r="F1252" s="841"/>
      <c r="G1252" s="842"/>
    </row>
    <row r="1253" spans="1:7" ht="36" x14ac:dyDescent="0.25">
      <c r="A1253" s="818" t="s">
        <v>213</v>
      </c>
      <c r="B1253" s="818" t="s">
        <v>1786</v>
      </c>
      <c r="C1253" s="839" t="s">
        <v>1787</v>
      </c>
      <c r="D1253" s="820" t="s">
        <v>1251</v>
      </c>
      <c r="E1253" s="821"/>
      <c r="F1253" s="822"/>
      <c r="G1253" s="823">
        <f>G1260</f>
        <v>0</v>
      </c>
    </row>
    <row r="1254" spans="1:7" ht="18" x14ac:dyDescent="0.2">
      <c r="A1254" s="824"/>
      <c r="B1254" s="825"/>
      <c r="C1254" s="825"/>
      <c r="D1254" s="825"/>
      <c r="E1254" s="825"/>
      <c r="F1254" s="825"/>
      <c r="G1254" s="826"/>
    </row>
    <row r="1255" spans="1:7" ht="18" x14ac:dyDescent="0.2">
      <c r="A1255" s="827" t="s">
        <v>142</v>
      </c>
      <c r="B1255" s="828"/>
      <c r="C1255" s="825" t="s">
        <v>95</v>
      </c>
      <c r="D1255" s="825" t="s">
        <v>143</v>
      </c>
      <c r="E1255" s="825" t="s">
        <v>144</v>
      </c>
      <c r="F1255" s="825" t="s">
        <v>145</v>
      </c>
      <c r="G1255" s="826" t="s">
        <v>146</v>
      </c>
    </row>
    <row r="1256" spans="1:7" ht="36" x14ac:dyDescent="0.2">
      <c r="A1256" s="829" t="s">
        <v>902</v>
      </c>
      <c r="B1256" s="829" t="s">
        <v>1099</v>
      </c>
      <c r="C1256" s="844" t="s">
        <v>1100</v>
      </c>
      <c r="D1256" s="831" t="s">
        <v>908</v>
      </c>
      <c r="E1256" s="831">
        <v>1</v>
      </c>
      <c r="F1256" s="752"/>
      <c r="G1256" s="833">
        <f t="shared" ref="G1256:G1259" si="123">TRUNC(E1256*F1256,2)</f>
        <v>0</v>
      </c>
    </row>
    <row r="1257" spans="1:7" ht="18" x14ac:dyDescent="0.2">
      <c r="A1257" s="829" t="s">
        <v>902</v>
      </c>
      <c r="B1257" s="829" t="s">
        <v>1101</v>
      </c>
      <c r="C1257" s="844" t="s">
        <v>1102</v>
      </c>
      <c r="D1257" s="831" t="s">
        <v>913</v>
      </c>
      <c r="E1257" s="831">
        <v>0.2974</v>
      </c>
      <c r="F1257" s="752"/>
      <c r="G1257" s="833">
        <f t="shared" si="123"/>
        <v>0</v>
      </c>
    </row>
    <row r="1258" spans="1:7" ht="36" x14ac:dyDescent="0.2">
      <c r="A1258" s="829" t="s">
        <v>117</v>
      </c>
      <c r="B1258" s="829" t="s">
        <v>1042</v>
      </c>
      <c r="C1258" s="844" t="s">
        <v>1043</v>
      </c>
      <c r="D1258" s="831" t="s">
        <v>96</v>
      </c>
      <c r="E1258" s="831">
        <v>0.47739999999999999</v>
      </c>
      <c r="F1258" s="752"/>
      <c r="G1258" s="833">
        <f t="shared" si="123"/>
        <v>0</v>
      </c>
    </row>
    <row r="1259" spans="1:7" ht="18" x14ac:dyDescent="0.2">
      <c r="A1259" s="829" t="s">
        <v>117</v>
      </c>
      <c r="B1259" s="829" t="s">
        <v>927</v>
      </c>
      <c r="C1259" s="844" t="s">
        <v>928</v>
      </c>
      <c r="D1259" s="831" t="s">
        <v>96</v>
      </c>
      <c r="E1259" s="831">
        <v>0.15040000000000001</v>
      </c>
      <c r="F1259" s="752"/>
      <c r="G1259" s="833">
        <f t="shared" si="123"/>
        <v>0</v>
      </c>
    </row>
    <row r="1260" spans="1:7" ht="18" x14ac:dyDescent="0.2">
      <c r="A1260" s="835" t="s">
        <v>147</v>
      </c>
      <c r="B1260" s="836"/>
      <c r="C1260" s="836"/>
      <c r="D1260" s="836"/>
      <c r="E1260" s="836"/>
      <c r="F1260" s="837"/>
      <c r="G1260" s="838">
        <f>SUM(G1256:G1259)</f>
        <v>0</v>
      </c>
    </row>
    <row r="1261" spans="1:7" ht="18" x14ac:dyDescent="0.2">
      <c r="A1261" s="840"/>
      <c r="B1261" s="825"/>
      <c r="C1261" s="825"/>
      <c r="D1261" s="825"/>
      <c r="E1261" s="825"/>
      <c r="F1261" s="841"/>
      <c r="G1261" s="842"/>
    </row>
    <row r="1262" spans="1:7" ht="54" x14ac:dyDescent="0.25">
      <c r="A1262" s="818" t="s">
        <v>213</v>
      </c>
      <c r="B1262" s="818" t="s">
        <v>599</v>
      </c>
      <c r="C1262" s="839" t="s">
        <v>1788</v>
      </c>
      <c r="D1262" s="820" t="s">
        <v>1251</v>
      </c>
      <c r="E1262" s="821"/>
      <c r="F1262" s="822"/>
      <c r="G1262" s="823">
        <f>G1270</f>
        <v>0</v>
      </c>
    </row>
    <row r="1263" spans="1:7" ht="18" x14ac:dyDescent="0.2">
      <c r="A1263" s="824"/>
      <c r="B1263" s="825"/>
      <c r="C1263" s="825"/>
      <c r="D1263" s="825"/>
      <c r="E1263" s="825"/>
      <c r="F1263" s="825"/>
      <c r="G1263" s="826"/>
    </row>
    <row r="1264" spans="1:7" ht="18" x14ac:dyDescent="0.2">
      <c r="A1264" s="827" t="s">
        <v>142</v>
      </c>
      <c r="B1264" s="828"/>
      <c r="C1264" s="825" t="s">
        <v>95</v>
      </c>
      <c r="D1264" s="825" t="s">
        <v>143</v>
      </c>
      <c r="E1264" s="825" t="s">
        <v>144</v>
      </c>
      <c r="F1264" s="825" t="s">
        <v>145</v>
      </c>
      <c r="G1264" s="826" t="s">
        <v>146</v>
      </c>
    </row>
    <row r="1265" spans="1:8" ht="36" x14ac:dyDescent="0.2">
      <c r="A1265" s="829" t="s">
        <v>902</v>
      </c>
      <c r="B1265" s="829" t="s">
        <v>1093</v>
      </c>
      <c r="C1265" s="844" t="s">
        <v>1094</v>
      </c>
      <c r="D1265" s="831" t="s">
        <v>908</v>
      </c>
      <c r="E1265" s="831">
        <v>1</v>
      </c>
      <c r="F1265" s="752"/>
      <c r="G1265" s="833">
        <f t="shared" ref="G1265:G1269" si="124">TRUNC(E1265*F1265,2)</f>
        <v>0</v>
      </c>
    </row>
    <row r="1266" spans="1:8" ht="54" x14ac:dyDescent="0.2">
      <c r="A1266" s="829" t="s">
        <v>902</v>
      </c>
      <c r="B1266" s="829" t="s">
        <v>1095</v>
      </c>
      <c r="C1266" s="844" t="s">
        <v>1096</v>
      </c>
      <c r="D1266" s="831" t="s">
        <v>908</v>
      </c>
      <c r="E1266" s="831">
        <v>2</v>
      </c>
      <c r="F1266" s="752"/>
      <c r="G1266" s="833">
        <f t="shared" si="124"/>
        <v>0</v>
      </c>
    </row>
    <row r="1267" spans="1:8" ht="18" x14ac:dyDescent="0.2">
      <c r="A1267" s="829" t="s">
        <v>902</v>
      </c>
      <c r="B1267" s="829" t="s">
        <v>1097</v>
      </c>
      <c r="C1267" s="844" t="s">
        <v>1098</v>
      </c>
      <c r="D1267" s="831" t="s">
        <v>913</v>
      </c>
      <c r="E1267" s="831">
        <v>3.04E-2</v>
      </c>
      <c r="F1267" s="752"/>
      <c r="G1267" s="833">
        <f t="shared" si="124"/>
        <v>0</v>
      </c>
    </row>
    <row r="1268" spans="1:8" ht="36" x14ac:dyDescent="0.2">
      <c r="A1268" s="829" t="s">
        <v>117</v>
      </c>
      <c r="B1268" s="829" t="s">
        <v>923</v>
      </c>
      <c r="C1268" s="844" t="s">
        <v>924</v>
      </c>
      <c r="D1268" s="831" t="s">
        <v>96</v>
      </c>
      <c r="E1268" s="831">
        <v>0.38700000000000001</v>
      </c>
      <c r="F1268" s="752"/>
      <c r="G1268" s="833">
        <f t="shared" si="124"/>
        <v>0</v>
      </c>
    </row>
    <row r="1269" spans="1:8" ht="18" x14ac:dyDescent="0.2">
      <c r="A1269" s="829" t="s">
        <v>117</v>
      </c>
      <c r="B1269" s="829" t="s">
        <v>927</v>
      </c>
      <c r="C1269" s="844" t="s">
        <v>928</v>
      </c>
      <c r="D1269" s="831" t="s">
        <v>96</v>
      </c>
      <c r="E1269" s="831">
        <v>0.18859999999999999</v>
      </c>
      <c r="F1269" s="752"/>
      <c r="G1269" s="833">
        <f t="shared" si="124"/>
        <v>0</v>
      </c>
    </row>
    <row r="1270" spans="1:8" ht="18" x14ac:dyDescent="0.2">
      <c r="A1270" s="835" t="s">
        <v>147</v>
      </c>
      <c r="B1270" s="836"/>
      <c r="C1270" s="836"/>
      <c r="D1270" s="836"/>
      <c r="E1270" s="836"/>
      <c r="F1270" s="837"/>
      <c r="G1270" s="838">
        <f>SUM(G1265:G1269)</f>
        <v>0</v>
      </c>
    </row>
    <row r="1271" spans="1:8" ht="18" x14ac:dyDescent="0.2">
      <c r="A1271" s="840"/>
      <c r="B1271" s="825"/>
      <c r="C1271" s="825"/>
      <c r="D1271" s="846"/>
      <c r="E1271" s="846"/>
      <c r="F1271" s="841"/>
      <c r="G1271" s="847"/>
    </row>
    <row r="1272" spans="1:8" ht="18" x14ac:dyDescent="0.2">
      <c r="A1272" s="848" t="s">
        <v>213</v>
      </c>
      <c r="B1272" s="820" t="s">
        <v>1791</v>
      </c>
      <c r="C1272" s="820" t="s">
        <v>1792</v>
      </c>
      <c r="D1272" s="825" t="s">
        <v>1251</v>
      </c>
      <c r="E1272" s="825"/>
      <c r="F1272" s="849"/>
      <c r="G1272" s="823">
        <f>G1280</f>
        <v>0</v>
      </c>
    </row>
    <row r="1273" spans="1:8" ht="18" x14ac:dyDescent="0.2">
      <c r="A1273" s="840"/>
      <c r="B1273" s="825"/>
      <c r="C1273" s="825"/>
      <c r="D1273" s="825"/>
      <c r="E1273" s="825"/>
      <c r="F1273" s="841"/>
      <c r="G1273" s="850"/>
    </row>
    <row r="1274" spans="1:8" ht="18" x14ac:dyDescent="0.2">
      <c r="A1274" s="840" t="s">
        <v>142</v>
      </c>
      <c r="B1274" s="825"/>
      <c r="C1274" s="825" t="s">
        <v>95</v>
      </c>
      <c r="D1274" s="825" t="s">
        <v>143</v>
      </c>
      <c r="E1274" s="825" t="s">
        <v>144</v>
      </c>
      <c r="F1274" s="841" t="s">
        <v>145</v>
      </c>
      <c r="G1274" s="850" t="s">
        <v>146</v>
      </c>
    </row>
    <row r="1275" spans="1:8" ht="36" x14ac:dyDescent="0.2">
      <c r="A1275" s="851" t="s">
        <v>902</v>
      </c>
      <c r="B1275" s="831" t="s">
        <v>2363</v>
      </c>
      <c r="C1275" s="844" t="s">
        <v>2364</v>
      </c>
      <c r="D1275" s="831" t="s">
        <v>908</v>
      </c>
      <c r="E1275" s="831">
        <v>1</v>
      </c>
      <c r="F1275" s="752"/>
      <c r="G1275" s="833">
        <f t="shared" ref="G1275:G1279" si="125">TRUNC(E1275*F1275,2)</f>
        <v>0</v>
      </c>
    </row>
    <row r="1276" spans="1:8" ht="36" x14ac:dyDescent="0.2">
      <c r="A1276" s="851" t="s">
        <v>117</v>
      </c>
      <c r="B1276" s="831" t="s">
        <v>923</v>
      </c>
      <c r="C1276" s="844" t="s">
        <v>924</v>
      </c>
      <c r="D1276" s="831" t="s">
        <v>96</v>
      </c>
      <c r="E1276" s="831">
        <v>1</v>
      </c>
      <c r="F1276" s="752"/>
      <c r="G1276" s="833">
        <f t="shared" si="125"/>
        <v>0</v>
      </c>
    </row>
    <row r="1277" spans="1:8" ht="18" x14ac:dyDescent="0.2">
      <c r="A1277" s="851" t="s">
        <v>117</v>
      </c>
      <c r="B1277" s="831" t="s">
        <v>927</v>
      </c>
      <c r="C1277" s="844" t="s">
        <v>928</v>
      </c>
      <c r="D1277" s="831" t="s">
        <v>96</v>
      </c>
      <c r="E1277" s="831">
        <v>1</v>
      </c>
      <c r="F1277" s="752"/>
      <c r="G1277" s="833">
        <f t="shared" si="125"/>
        <v>0</v>
      </c>
    </row>
    <row r="1278" spans="1:8" ht="36" x14ac:dyDescent="0.2">
      <c r="A1278" s="851" t="s">
        <v>117</v>
      </c>
      <c r="B1278" s="831" t="s">
        <v>603</v>
      </c>
      <c r="C1278" s="844" t="s">
        <v>604</v>
      </c>
      <c r="D1278" s="831" t="s">
        <v>14</v>
      </c>
      <c r="E1278" s="831">
        <v>0.38700000000000001</v>
      </c>
      <c r="F1278" s="752"/>
      <c r="G1278" s="833">
        <f t="shared" si="125"/>
        <v>0</v>
      </c>
    </row>
    <row r="1279" spans="1:8" ht="54" x14ac:dyDescent="0.2">
      <c r="A1279" s="851" t="s">
        <v>117</v>
      </c>
      <c r="B1279" s="831" t="s">
        <v>601</v>
      </c>
      <c r="C1279" s="844" t="s">
        <v>602</v>
      </c>
      <c r="D1279" s="831" t="s">
        <v>14</v>
      </c>
      <c r="E1279" s="831">
        <v>0.18859999999999999</v>
      </c>
      <c r="F1279" s="752"/>
      <c r="G1279" s="833">
        <f t="shared" si="125"/>
        <v>0</v>
      </c>
    </row>
    <row r="1280" spans="1:8" ht="18" x14ac:dyDescent="0.2">
      <c r="A1280" s="852" t="s">
        <v>147</v>
      </c>
      <c r="B1280" s="836"/>
      <c r="C1280" s="836"/>
      <c r="D1280" s="836"/>
      <c r="E1280" s="836"/>
      <c r="F1280" s="837"/>
      <c r="G1280" s="853">
        <f>SUM(G1275:G1279)</f>
        <v>0</v>
      </c>
      <c r="H1280" s="779"/>
    </row>
    <row r="1281" spans="1:7" ht="18" x14ac:dyDescent="0.2">
      <c r="A1281" s="840"/>
      <c r="B1281" s="825"/>
      <c r="C1281" s="825"/>
      <c r="D1281" s="825"/>
      <c r="E1281" s="825"/>
      <c r="F1281" s="841"/>
      <c r="G1281" s="842"/>
    </row>
    <row r="1282" spans="1:7" ht="36" x14ac:dyDescent="0.25">
      <c r="A1282" s="818" t="s">
        <v>213</v>
      </c>
      <c r="B1282" s="818" t="s">
        <v>1793</v>
      </c>
      <c r="C1282" s="839" t="s">
        <v>1794</v>
      </c>
      <c r="D1282" s="820" t="s">
        <v>1251</v>
      </c>
      <c r="E1282" s="821"/>
      <c r="F1282" s="822"/>
      <c r="G1282" s="823">
        <f>G1290</f>
        <v>0</v>
      </c>
    </row>
    <row r="1283" spans="1:7" ht="18" x14ac:dyDescent="0.2">
      <c r="A1283" s="824"/>
      <c r="B1283" s="825"/>
      <c r="C1283" s="825"/>
      <c r="D1283" s="825"/>
      <c r="E1283" s="825"/>
      <c r="F1283" s="825"/>
      <c r="G1283" s="826"/>
    </row>
    <row r="1284" spans="1:7" ht="18" x14ac:dyDescent="0.2">
      <c r="A1284" s="827" t="s">
        <v>142</v>
      </c>
      <c r="B1284" s="828"/>
      <c r="C1284" s="825" t="s">
        <v>95</v>
      </c>
      <c r="D1284" s="825" t="s">
        <v>143</v>
      </c>
      <c r="E1284" s="825" t="s">
        <v>144</v>
      </c>
      <c r="F1284" s="825" t="s">
        <v>145</v>
      </c>
      <c r="G1284" s="826" t="s">
        <v>146</v>
      </c>
    </row>
    <row r="1285" spans="1:7" ht="54" x14ac:dyDescent="0.2">
      <c r="A1285" s="829" t="s">
        <v>902</v>
      </c>
      <c r="B1285" s="829" t="s">
        <v>1095</v>
      </c>
      <c r="C1285" s="844" t="s">
        <v>1096</v>
      </c>
      <c r="D1285" s="831" t="s">
        <v>908</v>
      </c>
      <c r="E1285" s="831">
        <v>6</v>
      </c>
      <c r="F1285" s="752"/>
      <c r="G1285" s="833">
        <f t="shared" ref="G1285:G1289" si="126">TRUNC(E1285*F1285,2)</f>
        <v>0</v>
      </c>
    </row>
    <row r="1286" spans="1:7" ht="18" x14ac:dyDescent="0.2">
      <c r="A1286" s="829" t="s">
        <v>902</v>
      </c>
      <c r="B1286" s="829" t="s">
        <v>1097</v>
      </c>
      <c r="C1286" s="844" t="s">
        <v>1098</v>
      </c>
      <c r="D1286" s="831" t="s">
        <v>913</v>
      </c>
      <c r="E1286" s="831">
        <v>7.0199999999999999E-2</v>
      </c>
      <c r="F1286" s="752"/>
      <c r="G1286" s="833">
        <f t="shared" si="126"/>
        <v>0</v>
      </c>
    </row>
    <row r="1287" spans="1:7" ht="18" x14ac:dyDescent="0.2">
      <c r="A1287" s="829" t="s">
        <v>902</v>
      </c>
      <c r="B1287" s="829" t="s">
        <v>2365</v>
      </c>
      <c r="C1287" s="844" t="s">
        <v>2366</v>
      </c>
      <c r="D1287" s="831" t="s">
        <v>908</v>
      </c>
      <c r="E1287" s="831">
        <v>1</v>
      </c>
      <c r="F1287" s="752"/>
      <c r="G1287" s="833">
        <f t="shared" si="126"/>
        <v>0</v>
      </c>
    </row>
    <row r="1288" spans="1:7" ht="36" x14ac:dyDescent="0.2">
      <c r="A1288" s="829" t="s">
        <v>117</v>
      </c>
      <c r="B1288" s="829" t="s">
        <v>923</v>
      </c>
      <c r="C1288" s="844" t="s">
        <v>924</v>
      </c>
      <c r="D1288" s="831" t="s">
        <v>96</v>
      </c>
      <c r="E1288" s="831">
        <v>1.7688999999999999</v>
      </c>
      <c r="F1288" s="752"/>
      <c r="G1288" s="833">
        <f t="shared" si="126"/>
        <v>0</v>
      </c>
    </row>
    <row r="1289" spans="1:7" ht="18" x14ac:dyDescent="0.2">
      <c r="A1289" s="829" t="s">
        <v>117</v>
      </c>
      <c r="B1289" s="829" t="s">
        <v>927</v>
      </c>
      <c r="C1289" s="844" t="s">
        <v>928</v>
      </c>
      <c r="D1289" s="831" t="s">
        <v>96</v>
      </c>
      <c r="E1289" s="831">
        <v>0.71109999999999995</v>
      </c>
      <c r="F1289" s="752"/>
      <c r="G1289" s="833">
        <f t="shared" si="126"/>
        <v>0</v>
      </c>
    </row>
    <row r="1290" spans="1:7" ht="18" x14ac:dyDescent="0.2">
      <c r="A1290" s="835" t="s">
        <v>147</v>
      </c>
      <c r="B1290" s="836"/>
      <c r="C1290" s="836"/>
      <c r="D1290" s="836"/>
      <c r="E1290" s="836"/>
      <c r="F1290" s="837"/>
      <c r="G1290" s="838">
        <f>SUM(G1285:G1289)</f>
        <v>0</v>
      </c>
    </row>
    <row r="1291" spans="1:7" ht="18" x14ac:dyDescent="0.2">
      <c r="A1291" s="840"/>
      <c r="B1291" s="825"/>
      <c r="C1291" s="825"/>
      <c r="D1291" s="825"/>
      <c r="E1291" s="825"/>
      <c r="F1291" s="841"/>
      <c r="G1291" s="842"/>
    </row>
    <row r="1292" spans="1:7" ht="18" x14ac:dyDescent="0.25">
      <c r="A1292" s="818" t="s">
        <v>213</v>
      </c>
      <c r="B1292" s="818" t="s">
        <v>1795</v>
      </c>
      <c r="C1292" s="839" t="s">
        <v>1796</v>
      </c>
      <c r="D1292" s="820" t="s">
        <v>1429</v>
      </c>
      <c r="E1292" s="821"/>
      <c r="F1292" s="822"/>
      <c r="G1292" s="823">
        <f>G1298</f>
        <v>0</v>
      </c>
    </row>
    <row r="1293" spans="1:7" ht="18" x14ac:dyDescent="0.2">
      <c r="A1293" s="824"/>
      <c r="B1293" s="825"/>
      <c r="C1293" s="825"/>
      <c r="D1293" s="825"/>
      <c r="E1293" s="825"/>
      <c r="F1293" s="825"/>
      <c r="G1293" s="826"/>
    </row>
    <row r="1294" spans="1:7" ht="18" x14ac:dyDescent="0.2">
      <c r="A1294" s="827" t="s">
        <v>142</v>
      </c>
      <c r="B1294" s="828"/>
      <c r="C1294" s="825" t="s">
        <v>95</v>
      </c>
      <c r="D1294" s="825" t="s">
        <v>143</v>
      </c>
      <c r="E1294" s="825" t="s">
        <v>144</v>
      </c>
      <c r="F1294" s="825" t="s">
        <v>145</v>
      </c>
      <c r="G1294" s="826" t="s">
        <v>146</v>
      </c>
    </row>
    <row r="1295" spans="1:7" ht="18" x14ac:dyDescent="0.2">
      <c r="A1295" s="829" t="s">
        <v>902</v>
      </c>
      <c r="B1295" s="829" t="s">
        <v>2367</v>
      </c>
      <c r="C1295" s="844" t="s">
        <v>2368</v>
      </c>
      <c r="D1295" s="831" t="s">
        <v>908</v>
      </c>
      <c r="E1295" s="831">
        <v>1</v>
      </c>
      <c r="F1295" s="752"/>
      <c r="G1295" s="833">
        <f t="shared" ref="G1295:G1297" si="127">TRUNC(E1295*F1295,2)</f>
        <v>0</v>
      </c>
    </row>
    <row r="1296" spans="1:7" ht="36" x14ac:dyDescent="0.2">
      <c r="A1296" s="829" t="s">
        <v>117</v>
      </c>
      <c r="B1296" s="829" t="s">
        <v>923</v>
      </c>
      <c r="C1296" s="844" t="s">
        <v>924</v>
      </c>
      <c r="D1296" s="831" t="s">
        <v>96</v>
      </c>
      <c r="E1296" s="831">
        <v>0.31619999999999998</v>
      </c>
      <c r="F1296" s="752"/>
      <c r="G1296" s="833">
        <f t="shared" si="127"/>
        <v>0</v>
      </c>
    </row>
    <row r="1297" spans="1:7" ht="18" x14ac:dyDescent="0.2">
      <c r="A1297" s="829" t="s">
        <v>117</v>
      </c>
      <c r="B1297" s="829" t="s">
        <v>927</v>
      </c>
      <c r="C1297" s="844" t="s">
        <v>928</v>
      </c>
      <c r="D1297" s="831" t="s">
        <v>96</v>
      </c>
      <c r="E1297" s="831">
        <v>9.9599999999999994E-2</v>
      </c>
      <c r="F1297" s="752"/>
      <c r="G1297" s="833">
        <f t="shared" si="127"/>
        <v>0</v>
      </c>
    </row>
    <row r="1298" spans="1:7" ht="18" x14ac:dyDescent="0.2">
      <c r="A1298" s="835" t="s">
        <v>147</v>
      </c>
      <c r="B1298" s="836"/>
      <c r="C1298" s="836"/>
      <c r="D1298" s="836"/>
      <c r="E1298" s="836"/>
      <c r="F1298" s="837"/>
      <c r="G1298" s="838">
        <f>SUM(G1295:G1297)</f>
        <v>0</v>
      </c>
    </row>
    <row r="1299" spans="1:7" ht="18" x14ac:dyDescent="0.2">
      <c r="A1299" s="840"/>
      <c r="B1299" s="825"/>
      <c r="C1299" s="825"/>
      <c r="D1299" s="825"/>
      <c r="E1299" s="825"/>
      <c r="F1299" s="841"/>
      <c r="G1299" s="842"/>
    </row>
    <row r="1300" spans="1:7" ht="36" x14ac:dyDescent="0.25">
      <c r="A1300" s="818" t="s">
        <v>213</v>
      </c>
      <c r="B1300" s="818" t="s">
        <v>622</v>
      </c>
      <c r="C1300" s="839" t="s">
        <v>1797</v>
      </c>
      <c r="D1300" s="820" t="s">
        <v>1251</v>
      </c>
      <c r="E1300" s="821"/>
      <c r="F1300" s="822"/>
      <c r="G1300" s="823">
        <f>G1304</f>
        <v>0</v>
      </c>
    </row>
    <row r="1301" spans="1:7" ht="18" x14ac:dyDescent="0.2">
      <c r="A1301" s="824"/>
      <c r="B1301" s="825"/>
      <c r="C1301" s="825"/>
      <c r="D1301" s="825"/>
      <c r="E1301" s="825"/>
      <c r="F1301" s="825"/>
      <c r="G1301" s="826"/>
    </row>
    <row r="1302" spans="1:7" ht="18" x14ac:dyDescent="0.2">
      <c r="A1302" s="827" t="s">
        <v>142</v>
      </c>
      <c r="B1302" s="828"/>
      <c r="C1302" s="825" t="s">
        <v>95</v>
      </c>
      <c r="D1302" s="825" t="s">
        <v>143</v>
      </c>
      <c r="E1302" s="825" t="s">
        <v>144</v>
      </c>
      <c r="F1302" s="825" t="s">
        <v>145</v>
      </c>
      <c r="G1302" s="826" t="s">
        <v>146</v>
      </c>
    </row>
    <row r="1303" spans="1:7" ht="36" x14ac:dyDescent="0.2">
      <c r="A1303" s="829" t="s">
        <v>902</v>
      </c>
      <c r="B1303" s="829" t="s">
        <v>1120</v>
      </c>
      <c r="C1303" s="844" t="s">
        <v>1121</v>
      </c>
      <c r="D1303" s="831" t="s">
        <v>908</v>
      </c>
      <c r="E1303" s="831">
        <v>1</v>
      </c>
      <c r="F1303" s="752"/>
      <c r="G1303" s="833">
        <f t="shared" ref="G1303" si="128">TRUNC(E1303*F1303,2)</f>
        <v>0</v>
      </c>
    </row>
    <row r="1304" spans="1:7" ht="18" x14ac:dyDescent="0.2">
      <c r="A1304" s="835" t="s">
        <v>147</v>
      </c>
      <c r="B1304" s="836"/>
      <c r="C1304" s="836"/>
      <c r="D1304" s="836"/>
      <c r="E1304" s="836"/>
      <c r="F1304" s="837"/>
      <c r="G1304" s="838">
        <f>SUM(G1303:G1303)</f>
        <v>0</v>
      </c>
    </row>
    <row r="1305" spans="1:7" ht="18" x14ac:dyDescent="0.2">
      <c r="A1305" s="840"/>
      <c r="B1305" s="825"/>
      <c r="C1305" s="825"/>
      <c r="D1305" s="825"/>
      <c r="E1305" s="825"/>
      <c r="F1305" s="841"/>
      <c r="G1305" s="842"/>
    </row>
    <row r="1306" spans="1:7" x14ac:dyDescent="0.2">
      <c r="A1306" s="843"/>
      <c r="B1306" s="843"/>
      <c r="C1306" s="843"/>
      <c r="D1306" s="843"/>
      <c r="E1306" s="843"/>
      <c r="F1306" s="843"/>
      <c r="G1306" s="843"/>
    </row>
    <row r="1307" spans="1:7" ht="36" x14ac:dyDescent="0.25">
      <c r="A1307" s="818" t="s">
        <v>213</v>
      </c>
      <c r="B1307" s="818" t="s">
        <v>626</v>
      </c>
      <c r="C1307" s="839" t="s">
        <v>1798</v>
      </c>
      <c r="D1307" s="820" t="s">
        <v>1429</v>
      </c>
      <c r="E1307" s="821"/>
      <c r="F1307" s="822"/>
      <c r="G1307" s="823">
        <f>G1313</f>
        <v>0</v>
      </c>
    </row>
    <row r="1308" spans="1:7" ht="18" x14ac:dyDescent="0.2">
      <c r="A1308" s="824"/>
      <c r="B1308" s="825"/>
      <c r="C1308" s="825"/>
      <c r="D1308" s="825"/>
      <c r="E1308" s="825"/>
      <c r="F1308" s="825"/>
      <c r="G1308" s="826"/>
    </row>
    <row r="1309" spans="1:7" ht="18" x14ac:dyDescent="0.2">
      <c r="A1309" s="827" t="s">
        <v>142</v>
      </c>
      <c r="B1309" s="828"/>
      <c r="C1309" s="825" t="s">
        <v>95</v>
      </c>
      <c r="D1309" s="825" t="s">
        <v>143</v>
      </c>
      <c r="E1309" s="825" t="s">
        <v>144</v>
      </c>
      <c r="F1309" s="825" t="s">
        <v>145</v>
      </c>
      <c r="G1309" s="826" t="s">
        <v>146</v>
      </c>
    </row>
    <row r="1310" spans="1:7" ht="36" x14ac:dyDescent="0.2">
      <c r="A1310" s="829" t="s">
        <v>902</v>
      </c>
      <c r="B1310" s="829" t="s">
        <v>1126</v>
      </c>
      <c r="C1310" s="844" t="s">
        <v>1127</v>
      </c>
      <c r="D1310" s="831" t="s">
        <v>908</v>
      </c>
      <c r="E1310" s="831">
        <v>1</v>
      </c>
      <c r="F1310" s="752"/>
      <c r="G1310" s="833">
        <f t="shared" ref="G1310:G1312" si="129">TRUNC(E1310*F1310,2)</f>
        <v>0</v>
      </c>
    </row>
    <row r="1311" spans="1:7" ht="18" x14ac:dyDescent="0.2">
      <c r="A1311" s="829" t="s">
        <v>902</v>
      </c>
      <c r="B1311" s="829" t="s">
        <v>1091</v>
      </c>
      <c r="C1311" s="844" t="s">
        <v>1092</v>
      </c>
      <c r="D1311" s="831" t="s">
        <v>908</v>
      </c>
      <c r="E1311" s="831">
        <v>1</v>
      </c>
      <c r="F1311" s="752"/>
      <c r="G1311" s="833">
        <f t="shared" si="129"/>
        <v>0</v>
      </c>
    </row>
    <row r="1312" spans="1:7" ht="18" x14ac:dyDescent="0.2">
      <c r="A1312" s="829" t="s">
        <v>902</v>
      </c>
      <c r="B1312" s="829" t="s">
        <v>1128</v>
      </c>
      <c r="C1312" s="844" t="s">
        <v>1129</v>
      </c>
      <c r="D1312" s="831" t="s">
        <v>1005</v>
      </c>
      <c r="E1312" s="831">
        <v>0.5</v>
      </c>
      <c r="F1312" s="752"/>
      <c r="G1312" s="833">
        <f t="shared" si="129"/>
        <v>0</v>
      </c>
    </row>
    <row r="1313" spans="1:7" ht="18" x14ac:dyDescent="0.2">
      <c r="A1313" s="835" t="s">
        <v>147</v>
      </c>
      <c r="B1313" s="836"/>
      <c r="C1313" s="836"/>
      <c r="D1313" s="836"/>
      <c r="E1313" s="836"/>
      <c r="F1313" s="837"/>
      <c r="G1313" s="838">
        <f>SUM(G1310:G1312)</f>
        <v>0</v>
      </c>
    </row>
    <row r="1314" spans="1:7" x14ac:dyDescent="0.2">
      <c r="A1314" s="843"/>
      <c r="B1314" s="843"/>
      <c r="C1314" s="843"/>
      <c r="D1314" s="843"/>
      <c r="E1314" s="843"/>
      <c r="F1314" s="843"/>
      <c r="G1314" s="843"/>
    </row>
    <row r="1315" spans="1:7" ht="36" x14ac:dyDescent="0.25">
      <c r="A1315" s="818" t="s">
        <v>213</v>
      </c>
      <c r="B1315" s="818" t="s">
        <v>606</v>
      </c>
      <c r="C1315" s="839" t="s">
        <v>1799</v>
      </c>
      <c r="D1315" s="820" t="s">
        <v>1251</v>
      </c>
      <c r="E1315" s="821"/>
      <c r="F1315" s="822"/>
      <c r="G1315" s="823">
        <f>G1321</f>
        <v>0</v>
      </c>
    </row>
    <row r="1316" spans="1:7" ht="18" x14ac:dyDescent="0.2">
      <c r="A1316" s="824"/>
      <c r="B1316" s="825"/>
      <c r="C1316" s="825"/>
      <c r="D1316" s="825"/>
      <c r="E1316" s="825"/>
      <c r="F1316" s="825"/>
      <c r="G1316" s="826"/>
    </row>
    <row r="1317" spans="1:7" ht="18" x14ac:dyDescent="0.2">
      <c r="A1317" s="827" t="s">
        <v>142</v>
      </c>
      <c r="B1317" s="828"/>
      <c r="C1317" s="825" t="s">
        <v>95</v>
      </c>
      <c r="D1317" s="825" t="s">
        <v>143</v>
      </c>
      <c r="E1317" s="825" t="s">
        <v>144</v>
      </c>
      <c r="F1317" s="825" t="s">
        <v>145</v>
      </c>
      <c r="G1317" s="826" t="s">
        <v>146</v>
      </c>
    </row>
    <row r="1318" spans="1:7" ht="36" x14ac:dyDescent="0.2">
      <c r="A1318" s="829" t="s">
        <v>902</v>
      </c>
      <c r="B1318" s="829" t="s">
        <v>1105</v>
      </c>
      <c r="C1318" s="844" t="s">
        <v>1106</v>
      </c>
      <c r="D1318" s="831" t="s">
        <v>908</v>
      </c>
      <c r="E1318" s="831">
        <v>1</v>
      </c>
      <c r="F1318" s="752"/>
      <c r="G1318" s="833">
        <f t="shared" ref="G1318:G1320" si="130">TRUNC(E1318*F1318,2)</f>
        <v>0</v>
      </c>
    </row>
    <row r="1319" spans="1:7" ht="18" x14ac:dyDescent="0.2">
      <c r="A1319" s="829" t="s">
        <v>902</v>
      </c>
      <c r="B1319" s="829" t="s">
        <v>1107</v>
      </c>
      <c r="C1319" s="844" t="s">
        <v>1108</v>
      </c>
      <c r="D1319" s="831" t="s">
        <v>1005</v>
      </c>
      <c r="E1319" s="831">
        <v>0.5</v>
      </c>
      <c r="F1319" s="752"/>
      <c r="G1319" s="833">
        <f t="shared" si="130"/>
        <v>0</v>
      </c>
    </row>
    <row r="1320" spans="1:7" ht="18" x14ac:dyDescent="0.2">
      <c r="A1320" s="829" t="s">
        <v>117</v>
      </c>
      <c r="B1320" s="829" t="s">
        <v>1109</v>
      </c>
      <c r="C1320" s="844" t="s">
        <v>1110</v>
      </c>
      <c r="D1320" s="831" t="s">
        <v>96</v>
      </c>
      <c r="E1320" s="831">
        <v>0.5</v>
      </c>
      <c r="F1320" s="752"/>
      <c r="G1320" s="833">
        <f t="shared" si="130"/>
        <v>0</v>
      </c>
    </row>
    <row r="1321" spans="1:7" ht="18" x14ac:dyDescent="0.2">
      <c r="A1321" s="835" t="s">
        <v>147</v>
      </c>
      <c r="B1321" s="836"/>
      <c r="C1321" s="836"/>
      <c r="D1321" s="836"/>
      <c r="E1321" s="836"/>
      <c r="F1321" s="837"/>
      <c r="G1321" s="838">
        <f>SUM(G1318:G1320)</f>
        <v>0</v>
      </c>
    </row>
    <row r="1322" spans="1:7" x14ac:dyDescent="0.2">
      <c r="A1322" s="843"/>
      <c r="B1322" s="843"/>
      <c r="C1322" s="843"/>
      <c r="D1322" s="843"/>
      <c r="E1322" s="843"/>
      <c r="F1322" s="843"/>
      <c r="G1322" s="843"/>
    </row>
    <row r="1323" spans="1:7" ht="18" x14ac:dyDescent="0.25">
      <c r="A1323" s="818" t="s">
        <v>213</v>
      </c>
      <c r="B1323" s="818" t="s">
        <v>1800</v>
      </c>
      <c r="C1323" s="839" t="s">
        <v>2203</v>
      </c>
      <c r="D1323" s="820" t="s">
        <v>1429</v>
      </c>
      <c r="E1323" s="821"/>
      <c r="F1323" s="822"/>
      <c r="G1323" s="823">
        <f>G1330</f>
        <v>0</v>
      </c>
    </row>
    <row r="1324" spans="1:7" ht="18" x14ac:dyDescent="0.2">
      <c r="A1324" s="824"/>
      <c r="B1324" s="825"/>
      <c r="C1324" s="825"/>
      <c r="D1324" s="825"/>
      <c r="E1324" s="825"/>
      <c r="F1324" s="825"/>
      <c r="G1324" s="826"/>
    </row>
    <row r="1325" spans="1:7" ht="18" x14ac:dyDescent="0.2">
      <c r="A1325" s="827" t="s">
        <v>142</v>
      </c>
      <c r="B1325" s="828"/>
      <c r="C1325" s="825" t="s">
        <v>95</v>
      </c>
      <c r="D1325" s="825" t="s">
        <v>143</v>
      </c>
      <c r="E1325" s="825" t="s">
        <v>144</v>
      </c>
      <c r="F1325" s="825" t="s">
        <v>145</v>
      </c>
      <c r="G1325" s="826" t="s">
        <v>146</v>
      </c>
    </row>
    <row r="1326" spans="1:7" ht="18" x14ac:dyDescent="0.2">
      <c r="A1326" s="829" t="s">
        <v>902</v>
      </c>
      <c r="B1326" s="829" t="s">
        <v>1091</v>
      </c>
      <c r="C1326" s="844" t="s">
        <v>1092</v>
      </c>
      <c r="D1326" s="831" t="s">
        <v>908</v>
      </c>
      <c r="E1326" s="831">
        <v>2.1000000000000001E-2</v>
      </c>
      <c r="F1326" s="752"/>
      <c r="G1326" s="833">
        <f t="shared" ref="G1326:G1329" si="131">TRUNC(E1326*F1326,2)</f>
        <v>0</v>
      </c>
    </row>
    <row r="1327" spans="1:7" ht="36" x14ac:dyDescent="0.2">
      <c r="A1327" s="829" t="s">
        <v>902</v>
      </c>
      <c r="B1327" s="829" t="s">
        <v>1103</v>
      </c>
      <c r="C1327" s="844" t="s">
        <v>1104</v>
      </c>
      <c r="D1327" s="831" t="s">
        <v>908</v>
      </c>
      <c r="E1327" s="831">
        <v>1</v>
      </c>
      <c r="F1327" s="752"/>
      <c r="G1327" s="833">
        <f t="shared" si="131"/>
        <v>0</v>
      </c>
    </row>
    <row r="1328" spans="1:7" ht="36" x14ac:dyDescent="0.2">
      <c r="A1328" s="829" t="s">
        <v>117</v>
      </c>
      <c r="B1328" s="829" t="s">
        <v>923</v>
      </c>
      <c r="C1328" s="844" t="s">
        <v>924</v>
      </c>
      <c r="D1328" s="831" t="s">
        <v>96</v>
      </c>
      <c r="E1328" s="831">
        <v>9.6000000000000002E-2</v>
      </c>
      <c r="F1328" s="752"/>
      <c r="G1328" s="833">
        <f t="shared" si="131"/>
        <v>0</v>
      </c>
    </row>
    <row r="1329" spans="1:7" ht="18" x14ac:dyDescent="0.2">
      <c r="A1329" s="829" t="s">
        <v>117</v>
      </c>
      <c r="B1329" s="829" t="s">
        <v>927</v>
      </c>
      <c r="C1329" s="844" t="s">
        <v>928</v>
      </c>
      <c r="D1329" s="831" t="s">
        <v>96</v>
      </c>
      <c r="E1329" s="831">
        <v>3.0300000000000001E-2</v>
      </c>
      <c r="F1329" s="752"/>
      <c r="G1329" s="833">
        <f t="shared" si="131"/>
        <v>0</v>
      </c>
    </row>
    <row r="1330" spans="1:7" ht="18" x14ac:dyDescent="0.2">
      <c r="A1330" s="835" t="s">
        <v>147</v>
      </c>
      <c r="B1330" s="836"/>
      <c r="C1330" s="836"/>
      <c r="D1330" s="836"/>
      <c r="E1330" s="836"/>
      <c r="F1330" s="837"/>
      <c r="G1330" s="838">
        <f>SUM(G1326:G1329)</f>
        <v>0</v>
      </c>
    </row>
    <row r="1331" spans="1:7" x14ac:dyDescent="0.2">
      <c r="A1331" s="843"/>
      <c r="B1331" s="843"/>
      <c r="C1331" s="843"/>
      <c r="D1331" s="843"/>
      <c r="E1331" s="843"/>
      <c r="F1331" s="843"/>
      <c r="G1331" s="843"/>
    </row>
    <row r="1332" spans="1:7" ht="18" x14ac:dyDescent="0.25">
      <c r="A1332" s="818" t="s">
        <v>213</v>
      </c>
      <c r="B1332" s="818" t="s">
        <v>1801</v>
      </c>
      <c r="C1332" s="839" t="s">
        <v>1802</v>
      </c>
      <c r="D1332" s="820" t="s">
        <v>1251</v>
      </c>
      <c r="E1332" s="821"/>
      <c r="F1332" s="822"/>
      <c r="G1332" s="823">
        <f>G1339</f>
        <v>0</v>
      </c>
    </row>
    <row r="1333" spans="1:7" ht="18" x14ac:dyDescent="0.2">
      <c r="A1333" s="824"/>
      <c r="B1333" s="825"/>
      <c r="C1333" s="825"/>
      <c r="D1333" s="825"/>
      <c r="E1333" s="825"/>
      <c r="F1333" s="825"/>
      <c r="G1333" s="826"/>
    </row>
    <row r="1334" spans="1:7" ht="18" x14ac:dyDescent="0.2">
      <c r="A1334" s="827" t="s">
        <v>142</v>
      </c>
      <c r="B1334" s="828"/>
      <c r="C1334" s="825" t="s">
        <v>95</v>
      </c>
      <c r="D1334" s="825" t="s">
        <v>143</v>
      </c>
      <c r="E1334" s="825" t="s">
        <v>144</v>
      </c>
      <c r="F1334" s="825" t="s">
        <v>145</v>
      </c>
      <c r="G1334" s="826" t="s">
        <v>146</v>
      </c>
    </row>
    <row r="1335" spans="1:7" ht="18" x14ac:dyDescent="0.2">
      <c r="A1335" s="829" t="s">
        <v>902</v>
      </c>
      <c r="B1335" s="829" t="s">
        <v>1091</v>
      </c>
      <c r="C1335" s="844" t="s">
        <v>1092</v>
      </c>
      <c r="D1335" s="831" t="s">
        <v>908</v>
      </c>
      <c r="E1335" s="831">
        <v>2.1000000000000001E-2</v>
      </c>
      <c r="F1335" s="752"/>
      <c r="G1335" s="833">
        <f t="shared" ref="G1335:G1338" si="132">TRUNC(E1335*F1335,2)</f>
        <v>0</v>
      </c>
    </row>
    <row r="1336" spans="1:7" ht="36" x14ac:dyDescent="0.2">
      <c r="A1336" s="829" t="s">
        <v>902</v>
      </c>
      <c r="B1336" s="829" t="s">
        <v>2369</v>
      </c>
      <c r="C1336" s="844" t="s">
        <v>2370</v>
      </c>
      <c r="D1336" s="831" t="s">
        <v>908</v>
      </c>
      <c r="E1336" s="831">
        <v>1</v>
      </c>
      <c r="F1336" s="752"/>
      <c r="G1336" s="833">
        <f t="shared" si="132"/>
        <v>0</v>
      </c>
    </row>
    <row r="1337" spans="1:7" ht="36" x14ac:dyDescent="0.2">
      <c r="A1337" s="829" t="s">
        <v>117</v>
      </c>
      <c r="B1337" s="829" t="s">
        <v>923</v>
      </c>
      <c r="C1337" s="844" t="s">
        <v>924</v>
      </c>
      <c r="D1337" s="831" t="s">
        <v>96</v>
      </c>
      <c r="E1337" s="831">
        <v>0.1164</v>
      </c>
      <c r="F1337" s="752"/>
      <c r="G1337" s="833">
        <f t="shared" si="132"/>
        <v>0</v>
      </c>
    </row>
    <row r="1338" spans="1:7" ht="18" x14ac:dyDescent="0.2">
      <c r="A1338" s="829" t="s">
        <v>117</v>
      </c>
      <c r="B1338" s="829" t="s">
        <v>927</v>
      </c>
      <c r="C1338" s="844" t="s">
        <v>928</v>
      </c>
      <c r="D1338" s="831" t="s">
        <v>96</v>
      </c>
      <c r="E1338" s="831">
        <v>3.6700000000000003E-2</v>
      </c>
      <c r="F1338" s="752"/>
      <c r="G1338" s="833">
        <f t="shared" si="132"/>
        <v>0</v>
      </c>
    </row>
    <row r="1339" spans="1:7" ht="18" x14ac:dyDescent="0.2">
      <c r="A1339" s="835" t="s">
        <v>147</v>
      </c>
      <c r="B1339" s="836"/>
      <c r="C1339" s="836"/>
      <c r="D1339" s="836"/>
      <c r="E1339" s="836"/>
      <c r="F1339" s="837"/>
      <c r="G1339" s="838">
        <f>SUM(G1335:G1338)</f>
        <v>0</v>
      </c>
    </row>
    <row r="1340" spans="1:7" x14ac:dyDescent="0.2">
      <c r="A1340" s="843"/>
      <c r="B1340" s="843"/>
      <c r="C1340" s="843"/>
      <c r="D1340" s="843"/>
      <c r="E1340" s="843"/>
      <c r="F1340" s="843"/>
      <c r="G1340" s="843"/>
    </row>
    <row r="1341" spans="1:7" ht="54" x14ac:dyDescent="0.25">
      <c r="A1341" s="818" t="s">
        <v>213</v>
      </c>
      <c r="B1341" s="818" t="s">
        <v>605</v>
      </c>
      <c r="C1341" s="839" t="s">
        <v>1803</v>
      </c>
      <c r="D1341" s="820" t="s">
        <v>1251</v>
      </c>
      <c r="E1341" s="821"/>
      <c r="F1341" s="822"/>
      <c r="G1341" s="823">
        <f>G1348</f>
        <v>0</v>
      </c>
    </row>
    <row r="1342" spans="1:7" ht="18" x14ac:dyDescent="0.2">
      <c r="A1342" s="824"/>
      <c r="B1342" s="825"/>
      <c r="C1342" s="825"/>
      <c r="D1342" s="825"/>
      <c r="E1342" s="825"/>
      <c r="F1342" s="825"/>
      <c r="G1342" s="826"/>
    </row>
    <row r="1343" spans="1:7" ht="18" x14ac:dyDescent="0.2">
      <c r="A1343" s="827" t="s">
        <v>142</v>
      </c>
      <c r="B1343" s="828"/>
      <c r="C1343" s="825" t="s">
        <v>95</v>
      </c>
      <c r="D1343" s="825" t="s">
        <v>143</v>
      </c>
      <c r="E1343" s="825" t="s">
        <v>144</v>
      </c>
      <c r="F1343" s="825" t="s">
        <v>145</v>
      </c>
      <c r="G1343" s="826" t="s">
        <v>146</v>
      </c>
    </row>
    <row r="1344" spans="1:7" ht="18" x14ac:dyDescent="0.2">
      <c r="A1344" s="829" t="s">
        <v>902</v>
      </c>
      <c r="B1344" s="829" t="s">
        <v>1091</v>
      </c>
      <c r="C1344" s="844" t="s">
        <v>1092</v>
      </c>
      <c r="D1344" s="831" t="s">
        <v>908</v>
      </c>
      <c r="E1344" s="831">
        <v>2.1000000000000001E-2</v>
      </c>
      <c r="F1344" s="752"/>
      <c r="G1344" s="833">
        <f t="shared" ref="G1344:G1347" si="133">TRUNC(E1344*F1344,2)</f>
        <v>0</v>
      </c>
    </row>
    <row r="1345" spans="1:7" ht="36" x14ac:dyDescent="0.2">
      <c r="A1345" s="829" t="s">
        <v>902</v>
      </c>
      <c r="B1345" s="829" t="s">
        <v>1103</v>
      </c>
      <c r="C1345" s="844" t="s">
        <v>1104</v>
      </c>
      <c r="D1345" s="831" t="s">
        <v>908</v>
      </c>
      <c r="E1345" s="831">
        <v>1</v>
      </c>
      <c r="F1345" s="752"/>
      <c r="G1345" s="833">
        <f t="shared" si="133"/>
        <v>0</v>
      </c>
    </row>
    <row r="1346" spans="1:7" ht="36" x14ac:dyDescent="0.2">
      <c r="A1346" s="829" t="s">
        <v>117</v>
      </c>
      <c r="B1346" s="829" t="s">
        <v>923</v>
      </c>
      <c r="C1346" s="844" t="s">
        <v>924</v>
      </c>
      <c r="D1346" s="831" t="s">
        <v>96</v>
      </c>
      <c r="E1346" s="831">
        <v>9.6000000000000002E-2</v>
      </c>
      <c r="F1346" s="752"/>
      <c r="G1346" s="833">
        <f t="shared" si="133"/>
        <v>0</v>
      </c>
    </row>
    <row r="1347" spans="1:7" ht="18" x14ac:dyDescent="0.2">
      <c r="A1347" s="829" t="s">
        <v>117</v>
      </c>
      <c r="B1347" s="829" t="s">
        <v>927</v>
      </c>
      <c r="C1347" s="844" t="s">
        <v>928</v>
      </c>
      <c r="D1347" s="831" t="s">
        <v>96</v>
      </c>
      <c r="E1347" s="831">
        <v>3.0300000000000001E-2</v>
      </c>
      <c r="F1347" s="752"/>
      <c r="G1347" s="833">
        <f t="shared" si="133"/>
        <v>0</v>
      </c>
    </row>
    <row r="1348" spans="1:7" ht="18" x14ac:dyDescent="0.2">
      <c r="A1348" s="835" t="s">
        <v>147</v>
      </c>
      <c r="B1348" s="836"/>
      <c r="C1348" s="836"/>
      <c r="D1348" s="836"/>
      <c r="E1348" s="836"/>
      <c r="F1348" s="837"/>
      <c r="G1348" s="838">
        <f>SUM(G1344:G1347)</f>
        <v>0</v>
      </c>
    </row>
    <row r="1349" spans="1:7" x14ac:dyDescent="0.2">
      <c r="A1349" s="843"/>
      <c r="B1349" s="843"/>
      <c r="C1349" s="843"/>
      <c r="D1349" s="843"/>
      <c r="E1349" s="843"/>
      <c r="F1349" s="843"/>
      <c r="G1349" s="843"/>
    </row>
    <row r="1350" spans="1:7" ht="36" x14ac:dyDescent="0.25">
      <c r="A1350" s="818" t="s">
        <v>213</v>
      </c>
      <c r="B1350" s="818" t="s">
        <v>607</v>
      </c>
      <c r="C1350" s="839" t="s">
        <v>1804</v>
      </c>
      <c r="D1350" s="820" t="s">
        <v>1251</v>
      </c>
      <c r="E1350" s="821"/>
      <c r="F1350" s="822"/>
      <c r="G1350" s="823">
        <f>G1357</f>
        <v>0</v>
      </c>
    </row>
    <row r="1351" spans="1:7" ht="18" x14ac:dyDescent="0.2">
      <c r="A1351" s="824"/>
      <c r="B1351" s="825"/>
      <c r="C1351" s="825"/>
      <c r="D1351" s="825"/>
      <c r="E1351" s="825"/>
      <c r="F1351" s="825"/>
      <c r="G1351" s="826"/>
    </row>
    <row r="1352" spans="1:7" ht="18" x14ac:dyDescent="0.2">
      <c r="A1352" s="827" t="s">
        <v>142</v>
      </c>
      <c r="B1352" s="828"/>
      <c r="C1352" s="825" t="s">
        <v>95</v>
      </c>
      <c r="D1352" s="825" t="s">
        <v>143</v>
      </c>
      <c r="E1352" s="825" t="s">
        <v>144</v>
      </c>
      <c r="F1352" s="825" t="s">
        <v>145</v>
      </c>
      <c r="G1352" s="826" t="s">
        <v>146</v>
      </c>
    </row>
    <row r="1353" spans="1:7" ht="18" x14ac:dyDescent="0.2">
      <c r="A1353" s="829" t="s">
        <v>902</v>
      </c>
      <c r="B1353" s="829" t="s">
        <v>1091</v>
      </c>
      <c r="C1353" s="844" t="s">
        <v>1092</v>
      </c>
      <c r="D1353" s="831" t="s">
        <v>908</v>
      </c>
      <c r="E1353" s="831">
        <v>4.2000000000000003E-2</v>
      </c>
      <c r="F1353" s="752"/>
      <c r="G1353" s="833">
        <f t="shared" ref="G1353:G1356" si="134">TRUNC(E1353*F1353,2)</f>
        <v>0</v>
      </c>
    </row>
    <row r="1354" spans="1:7" ht="36" x14ac:dyDescent="0.2">
      <c r="A1354" s="829" t="s">
        <v>902</v>
      </c>
      <c r="B1354" s="829" t="s">
        <v>1111</v>
      </c>
      <c r="C1354" s="844" t="s">
        <v>1112</v>
      </c>
      <c r="D1354" s="831" t="s">
        <v>908</v>
      </c>
      <c r="E1354" s="831">
        <v>1</v>
      </c>
      <c r="F1354" s="752"/>
      <c r="G1354" s="833">
        <f t="shared" si="134"/>
        <v>0</v>
      </c>
    </row>
    <row r="1355" spans="1:7" ht="36" x14ac:dyDescent="0.2">
      <c r="A1355" s="829" t="s">
        <v>117</v>
      </c>
      <c r="B1355" s="829" t="s">
        <v>923</v>
      </c>
      <c r="C1355" s="844" t="s">
        <v>924</v>
      </c>
      <c r="D1355" s="831" t="s">
        <v>96</v>
      </c>
      <c r="E1355" s="831">
        <v>0.46300000000000002</v>
      </c>
      <c r="F1355" s="752"/>
      <c r="G1355" s="833">
        <f t="shared" si="134"/>
        <v>0</v>
      </c>
    </row>
    <row r="1356" spans="1:7" ht="18" x14ac:dyDescent="0.2">
      <c r="A1356" s="829" t="s">
        <v>117</v>
      </c>
      <c r="B1356" s="829" t="s">
        <v>927</v>
      </c>
      <c r="C1356" s="844" t="s">
        <v>928</v>
      </c>
      <c r="D1356" s="831" t="s">
        <v>96</v>
      </c>
      <c r="E1356" s="831">
        <v>0.1459</v>
      </c>
      <c r="F1356" s="752"/>
      <c r="G1356" s="833">
        <f t="shared" si="134"/>
        <v>0</v>
      </c>
    </row>
    <row r="1357" spans="1:7" ht="18" x14ac:dyDescent="0.2">
      <c r="A1357" s="835" t="s">
        <v>147</v>
      </c>
      <c r="B1357" s="836"/>
      <c r="C1357" s="836"/>
      <c r="D1357" s="836"/>
      <c r="E1357" s="836"/>
      <c r="F1357" s="837"/>
      <c r="G1357" s="838">
        <f>SUM(G1353:G1356)</f>
        <v>0</v>
      </c>
    </row>
    <row r="1358" spans="1:7" x14ac:dyDescent="0.2">
      <c r="A1358" s="843"/>
      <c r="B1358" s="843"/>
      <c r="C1358" s="843"/>
      <c r="D1358" s="843"/>
      <c r="E1358" s="843"/>
      <c r="F1358" s="843"/>
      <c r="G1358" s="843"/>
    </row>
    <row r="1359" spans="1:7" ht="36" x14ac:dyDescent="0.25">
      <c r="A1359" s="818" t="s">
        <v>213</v>
      </c>
      <c r="B1359" s="818" t="s">
        <v>621</v>
      </c>
      <c r="C1359" s="839" t="s">
        <v>1805</v>
      </c>
      <c r="D1359" s="820" t="s">
        <v>1251</v>
      </c>
      <c r="E1359" s="821"/>
      <c r="F1359" s="822"/>
      <c r="G1359" s="823">
        <f>G1365</f>
        <v>0</v>
      </c>
    </row>
    <row r="1360" spans="1:7" ht="18" x14ac:dyDescent="0.2">
      <c r="A1360" s="824"/>
      <c r="B1360" s="825"/>
      <c r="C1360" s="825"/>
      <c r="D1360" s="825"/>
      <c r="E1360" s="825"/>
      <c r="F1360" s="825"/>
      <c r="G1360" s="826"/>
    </row>
    <row r="1361" spans="1:7" ht="18" x14ac:dyDescent="0.2">
      <c r="A1361" s="827" t="s">
        <v>142</v>
      </c>
      <c r="B1361" s="828"/>
      <c r="C1361" s="825" t="s">
        <v>95</v>
      </c>
      <c r="D1361" s="825" t="s">
        <v>143</v>
      </c>
      <c r="E1361" s="825" t="s">
        <v>144</v>
      </c>
      <c r="F1361" s="825" t="s">
        <v>145</v>
      </c>
      <c r="G1361" s="826" t="s">
        <v>146</v>
      </c>
    </row>
    <row r="1362" spans="1:7" ht="36" x14ac:dyDescent="0.2">
      <c r="A1362" s="829" t="s">
        <v>902</v>
      </c>
      <c r="B1362" s="829" t="s">
        <v>1118</v>
      </c>
      <c r="C1362" s="844" t="s">
        <v>1119</v>
      </c>
      <c r="D1362" s="831" t="s">
        <v>908</v>
      </c>
      <c r="E1362" s="831">
        <v>1</v>
      </c>
      <c r="F1362" s="752"/>
      <c r="G1362" s="833">
        <f t="shared" ref="G1362:G1364" si="135">TRUNC(E1362*F1362,2)</f>
        <v>0</v>
      </c>
    </row>
    <row r="1363" spans="1:7" ht="36" x14ac:dyDescent="0.2">
      <c r="A1363" s="829" t="s">
        <v>117</v>
      </c>
      <c r="B1363" s="829" t="s">
        <v>921</v>
      </c>
      <c r="C1363" s="844" t="s">
        <v>922</v>
      </c>
      <c r="D1363" s="831" t="s">
        <v>96</v>
      </c>
      <c r="E1363" s="831">
        <v>0.5</v>
      </c>
      <c r="F1363" s="752"/>
      <c r="G1363" s="833">
        <f t="shared" si="135"/>
        <v>0</v>
      </c>
    </row>
    <row r="1364" spans="1:7" ht="36" x14ac:dyDescent="0.2">
      <c r="A1364" s="829" t="s">
        <v>117</v>
      </c>
      <c r="B1364" s="829" t="s">
        <v>923</v>
      </c>
      <c r="C1364" s="844" t="s">
        <v>924</v>
      </c>
      <c r="D1364" s="831" t="s">
        <v>96</v>
      </c>
      <c r="E1364" s="831">
        <v>0.5</v>
      </c>
      <c r="F1364" s="752"/>
      <c r="G1364" s="833">
        <f t="shared" si="135"/>
        <v>0</v>
      </c>
    </row>
    <row r="1365" spans="1:7" ht="18" x14ac:dyDescent="0.2">
      <c r="A1365" s="835" t="s">
        <v>147</v>
      </c>
      <c r="B1365" s="836"/>
      <c r="C1365" s="836"/>
      <c r="D1365" s="836"/>
      <c r="E1365" s="836"/>
      <c r="F1365" s="837"/>
      <c r="G1365" s="838">
        <f>SUM(G1362:G1364)</f>
        <v>0</v>
      </c>
    </row>
    <row r="1366" spans="1:7" x14ac:dyDescent="0.2">
      <c r="A1366" s="843"/>
      <c r="B1366" s="843"/>
      <c r="C1366" s="843"/>
      <c r="D1366" s="843"/>
      <c r="E1366" s="843"/>
      <c r="F1366" s="843"/>
      <c r="G1366" s="843"/>
    </row>
    <row r="1367" spans="1:7" ht="36" x14ac:dyDescent="0.25">
      <c r="A1367" s="818" t="s">
        <v>213</v>
      </c>
      <c r="B1367" s="818" t="s">
        <v>627</v>
      </c>
      <c r="C1367" s="839" t="s">
        <v>1806</v>
      </c>
      <c r="D1367" s="820" t="s">
        <v>1251</v>
      </c>
      <c r="E1367" s="821"/>
      <c r="F1367" s="822"/>
      <c r="G1367" s="823">
        <f>G1373</f>
        <v>0</v>
      </c>
    </row>
    <row r="1368" spans="1:7" ht="18" x14ac:dyDescent="0.2">
      <c r="A1368" s="824"/>
      <c r="B1368" s="825"/>
      <c r="C1368" s="825"/>
      <c r="D1368" s="825"/>
      <c r="E1368" s="825"/>
      <c r="F1368" s="825"/>
      <c r="G1368" s="826"/>
    </row>
    <row r="1369" spans="1:7" ht="18" x14ac:dyDescent="0.2">
      <c r="A1369" s="827" t="s">
        <v>142</v>
      </c>
      <c r="B1369" s="828"/>
      <c r="C1369" s="825" t="s">
        <v>95</v>
      </c>
      <c r="D1369" s="825" t="s">
        <v>143</v>
      </c>
      <c r="E1369" s="825" t="s">
        <v>144</v>
      </c>
      <c r="F1369" s="825" t="s">
        <v>145</v>
      </c>
      <c r="G1369" s="826" t="s">
        <v>146</v>
      </c>
    </row>
    <row r="1370" spans="1:7" ht="18" x14ac:dyDescent="0.2">
      <c r="A1370" s="829" t="s">
        <v>902</v>
      </c>
      <c r="B1370" s="829">
        <v>37399</v>
      </c>
      <c r="C1370" s="844" t="s">
        <v>1130</v>
      </c>
      <c r="D1370" s="831" t="s">
        <v>908</v>
      </c>
      <c r="E1370" s="831">
        <v>1</v>
      </c>
      <c r="F1370" s="752"/>
      <c r="G1370" s="833">
        <f t="shared" ref="G1370:G1372" si="136">TRUNC(E1370*F1370,2)</f>
        <v>0</v>
      </c>
    </row>
    <row r="1371" spans="1:7" ht="36" x14ac:dyDescent="0.2">
      <c r="A1371" s="829" t="s">
        <v>117</v>
      </c>
      <c r="B1371" s="829" t="s">
        <v>921</v>
      </c>
      <c r="C1371" s="844" t="s">
        <v>922</v>
      </c>
      <c r="D1371" s="831" t="s">
        <v>96</v>
      </c>
      <c r="E1371" s="831">
        <v>0.5</v>
      </c>
      <c r="F1371" s="752"/>
      <c r="G1371" s="833">
        <f t="shared" si="136"/>
        <v>0</v>
      </c>
    </row>
    <row r="1372" spans="1:7" ht="36" x14ac:dyDescent="0.2">
      <c r="A1372" s="829" t="s">
        <v>117</v>
      </c>
      <c r="B1372" s="829" t="s">
        <v>923</v>
      </c>
      <c r="C1372" s="844" t="s">
        <v>924</v>
      </c>
      <c r="D1372" s="831" t="s">
        <v>96</v>
      </c>
      <c r="E1372" s="831">
        <v>0.5</v>
      </c>
      <c r="F1372" s="752"/>
      <c r="G1372" s="833">
        <f t="shared" si="136"/>
        <v>0</v>
      </c>
    </row>
    <row r="1373" spans="1:7" ht="18" x14ac:dyDescent="0.2">
      <c r="A1373" s="835" t="s">
        <v>147</v>
      </c>
      <c r="B1373" s="836"/>
      <c r="C1373" s="836"/>
      <c r="D1373" s="836"/>
      <c r="E1373" s="836"/>
      <c r="F1373" s="837"/>
      <c r="G1373" s="838">
        <f>SUM(G1370:G1372)</f>
        <v>0</v>
      </c>
    </row>
    <row r="1374" spans="1:7" x14ac:dyDescent="0.2">
      <c r="A1374" s="843"/>
      <c r="B1374" s="843"/>
      <c r="C1374" s="843"/>
      <c r="D1374" s="843"/>
      <c r="E1374" s="843"/>
      <c r="F1374" s="843"/>
      <c r="G1374" s="843"/>
    </row>
    <row r="1375" spans="1:7" ht="36" x14ac:dyDescent="0.25">
      <c r="A1375" s="818" t="s">
        <v>213</v>
      </c>
      <c r="B1375" s="818" t="s">
        <v>612</v>
      </c>
      <c r="C1375" s="839" t="s">
        <v>613</v>
      </c>
      <c r="D1375" s="820" t="s">
        <v>1251</v>
      </c>
      <c r="E1375" s="821"/>
      <c r="F1375" s="822"/>
      <c r="G1375" s="823">
        <f>G1382</f>
        <v>0</v>
      </c>
    </row>
    <row r="1376" spans="1:7" ht="18" x14ac:dyDescent="0.2">
      <c r="A1376" s="824"/>
      <c r="B1376" s="825"/>
      <c r="C1376" s="825"/>
      <c r="D1376" s="825"/>
      <c r="E1376" s="825"/>
      <c r="F1376" s="825"/>
      <c r="G1376" s="826"/>
    </row>
    <row r="1377" spans="1:7" ht="18" x14ac:dyDescent="0.2">
      <c r="A1377" s="827" t="s">
        <v>142</v>
      </c>
      <c r="B1377" s="828"/>
      <c r="C1377" s="825" t="s">
        <v>95</v>
      </c>
      <c r="D1377" s="825" t="s">
        <v>143</v>
      </c>
      <c r="E1377" s="825" t="s">
        <v>144</v>
      </c>
      <c r="F1377" s="825" t="s">
        <v>145</v>
      </c>
      <c r="G1377" s="826" t="s">
        <v>146</v>
      </c>
    </row>
    <row r="1378" spans="1:7" ht="36" x14ac:dyDescent="0.2">
      <c r="A1378" s="829" t="s">
        <v>902</v>
      </c>
      <c r="B1378" s="829" t="s">
        <v>1113</v>
      </c>
      <c r="C1378" s="844" t="s">
        <v>1114</v>
      </c>
      <c r="D1378" s="831" t="s">
        <v>908</v>
      </c>
      <c r="E1378" s="831">
        <v>1</v>
      </c>
      <c r="F1378" s="752"/>
      <c r="G1378" s="833">
        <f t="shared" ref="G1378:G1381" si="137">TRUNC(E1378*F1378,2)</f>
        <v>0</v>
      </c>
    </row>
    <row r="1379" spans="1:7" ht="54" x14ac:dyDescent="0.2">
      <c r="A1379" s="829" t="s">
        <v>902</v>
      </c>
      <c r="B1379" s="829" t="s">
        <v>1095</v>
      </c>
      <c r="C1379" s="844" t="s">
        <v>1096</v>
      </c>
      <c r="D1379" s="831" t="s">
        <v>908</v>
      </c>
      <c r="E1379" s="831">
        <v>6</v>
      </c>
      <c r="F1379" s="752"/>
      <c r="G1379" s="833">
        <f t="shared" si="137"/>
        <v>0</v>
      </c>
    </row>
    <row r="1380" spans="1:7" ht="36" x14ac:dyDescent="0.2">
      <c r="A1380" s="829" t="s">
        <v>117</v>
      </c>
      <c r="B1380" s="829" t="s">
        <v>923</v>
      </c>
      <c r="C1380" s="844" t="s">
        <v>924</v>
      </c>
      <c r="D1380" s="831" t="s">
        <v>96</v>
      </c>
      <c r="E1380" s="831">
        <v>0.94850000000000001</v>
      </c>
      <c r="F1380" s="752"/>
      <c r="G1380" s="833">
        <f t="shared" si="137"/>
        <v>0</v>
      </c>
    </row>
    <row r="1381" spans="1:7" ht="18" x14ac:dyDescent="0.2">
      <c r="A1381" s="829" t="s">
        <v>117</v>
      </c>
      <c r="B1381" s="829" t="s">
        <v>927</v>
      </c>
      <c r="C1381" s="844" t="s">
        <v>928</v>
      </c>
      <c r="D1381" s="831" t="s">
        <v>96</v>
      </c>
      <c r="E1381" s="831">
        <v>0.29880000000000001</v>
      </c>
      <c r="F1381" s="752"/>
      <c r="G1381" s="833">
        <f t="shared" si="137"/>
        <v>0</v>
      </c>
    </row>
    <row r="1382" spans="1:7" ht="18" x14ac:dyDescent="0.2">
      <c r="A1382" s="835" t="s">
        <v>147</v>
      </c>
      <c r="B1382" s="836"/>
      <c r="C1382" s="836"/>
      <c r="D1382" s="836"/>
      <c r="E1382" s="836"/>
      <c r="F1382" s="837"/>
      <c r="G1382" s="838">
        <f>SUM(G1378:G1381)</f>
        <v>0</v>
      </c>
    </row>
    <row r="1383" spans="1:7" x14ac:dyDescent="0.2">
      <c r="A1383" s="843"/>
      <c r="B1383" s="843"/>
      <c r="C1383" s="843"/>
      <c r="D1383" s="843"/>
      <c r="E1383" s="843"/>
      <c r="F1383" s="843"/>
      <c r="G1383" s="843"/>
    </row>
    <row r="1384" spans="1:7" ht="18" x14ac:dyDescent="0.25">
      <c r="A1384" s="818" t="s">
        <v>213</v>
      </c>
      <c r="B1384" s="818" t="s">
        <v>629</v>
      </c>
      <c r="C1384" s="839" t="s">
        <v>1813</v>
      </c>
      <c r="D1384" s="820" t="s">
        <v>1251</v>
      </c>
      <c r="E1384" s="821"/>
      <c r="F1384" s="822"/>
      <c r="G1384" s="823">
        <f>G1390</f>
        <v>0</v>
      </c>
    </row>
    <row r="1385" spans="1:7" ht="18" x14ac:dyDescent="0.2">
      <c r="A1385" s="824"/>
      <c r="B1385" s="825"/>
      <c r="C1385" s="825"/>
      <c r="D1385" s="825"/>
      <c r="E1385" s="825"/>
      <c r="F1385" s="825"/>
      <c r="G1385" s="826"/>
    </row>
    <row r="1386" spans="1:7" ht="18" x14ac:dyDescent="0.2">
      <c r="A1386" s="827" t="s">
        <v>142</v>
      </c>
      <c r="B1386" s="828"/>
      <c r="C1386" s="825" t="s">
        <v>95</v>
      </c>
      <c r="D1386" s="825" t="s">
        <v>143</v>
      </c>
      <c r="E1386" s="825" t="s">
        <v>144</v>
      </c>
      <c r="F1386" s="825" t="s">
        <v>145</v>
      </c>
      <c r="G1386" s="826" t="s">
        <v>146</v>
      </c>
    </row>
    <row r="1387" spans="1:7" ht="36" x14ac:dyDescent="0.2">
      <c r="A1387" s="829" t="s">
        <v>118</v>
      </c>
      <c r="B1387" s="829" t="s">
        <v>1131</v>
      </c>
      <c r="C1387" s="844" t="s">
        <v>1132</v>
      </c>
      <c r="D1387" s="831" t="s">
        <v>14</v>
      </c>
      <c r="E1387" s="831">
        <v>1</v>
      </c>
      <c r="F1387" s="752"/>
      <c r="G1387" s="833">
        <f t="shared" ref="G1387:G1389" si="138">TRUNC(E1387*F1387,2)</f>
        <v>0</v>
      </c>
    </row>
    <row r="1388" spans="1:7" ht="36" x14ac:dyDescent="0.2">
      <c r="A1388" s="829" t="s">
        <v>117</v>
      </c>
      <c r="B1388" s="829" t="s">
        <v>921</v>
      </c>
      <c r="C1388" s="844" t="s">
        <v>922</v>
      </c>
      <c r="D1388" s="831" t="s">
        <v>96</v>
      </c>
      <c r="E1388" s="831">
        <v>0.3</v>
      </c>
      <c r="F1388" s="752"/>
      <c r="G1388" s="833">
        <f t="shared" si="138"/>
        <v>0</v>
      </c>
    </row>
    <row r="1389" spans="1:7" ht="36" x14ac:dyDescent="0.2">
      <c r="A1389" s="829" t="s">
        <v>117</v>
      </c>
      <c r="B1389" s="829" t="s">
        <v>923</v>
      </c>
      <c r="C1389" s="844" t="s">
        <v>924</v>
      </c>
      <c r="D1389" s="831" t="s">
        <v>96</v>
      </c>
      <c r="E1389" s="831">
        <v>0.5</v>
      </c>
      <c r="F1389" s="752"/>
      <c r="G1389" s="833">
        <f t="shared" si="138"/>
        <v>0</v>
      </c>
    </row>
    <row r="1390" spans="1:7" ht="18" x14ac:dyDescent="0.2">
      <c r="A1390" s="835" t="s">
        <v>147</v>
      </c>
      <c r="B1390" s="836"/>
      <c r="C1390" s="836"/>
      <c r="D1390" s="836"/>
      <c r="E1390" s="836"/>
      <c r="F1390" s="837"/>
      <c r="G1390" s="838">
        <f>SUM(G1387:G1389)</f>
        <v>0</v>
      </c>
    </row>
    <row r="1391" spans="1:7" x14ac:dyDescent="0.2">
      <c r="A1391" s="843"/>
      <c r="B1391" s="843"/>
      <c r="C1391" s="843"/>
      <c r="D1391" s="843"/>
      <c r="E1391" s="843"/>
      <c r="F1391" s="843"/>
      <c r="G1391" s="843"/>
    </row>
    <row r="1392" spans="1:7" ht="36" x14ac:dyDescent="0.25">
      <c r="A1392" s="818" t="s">
        <v>213</v>
      </c>
      <c r="B1392" s="818" t="s">
        <v>634</v>
      </c>
      <c r="C1392" s="839" t="s">
        <v>1814</v>
      </c>
      <c r="D1392" s="820" t="s">
        <v>1429</v>
      </c>
      <c r="E1392" s="821"/>
      <c r="F1392" s="822"/>
      <c r="G1392" s="823">
        <f>G1399</f>
        <v>0</v>
      </c>
    </row>
    <row r="1393" spans="1:7" ht="18" x14ac:dyDescent="0.2">
      <c r="A1393" s="824"/>
      <c r="B1393" s="825"/>
      <c r="C1393" s="825"/>
      <c r="D1393" s="825"/>
      <c r="E1393" s="825"/>
      <c r="F1393" s="825"/>
      <c r="G1393" s="826"/>
    </row>
    <row r="1394" spans="1:7" ht="18" x14ac:dyDescent="0.2">
      <c r="A1394" s="827" t="s">
        <v>142</v>
      </c>
      <c r="B1394" s="828"/>
      <c r="C1394" s="825" t="s">
        <v>95</v>
      </c>
      <c r="D1394" s="825" t="s">
        <v>143</v>
      </c>
      <c r="E1394" s="825" t="s">
        <v>144</v>
      </c>
      <c r="F1394" s="825" t="s">
        <v>145</v>
      </c>
      <c r="G1394" s="826" t="s">
        <v>146</v>
      </c>
    </row>
    <row r="1395" spans="1:7" ht="36" x14ac:dyDescent="0.2">
      <c r="A1395" s="829" t="s">
        <v>902</v>
      </c>
      <c r="B1395" s="829" t="s">
        <v>1133</v>
      </c>
      <c r="C1395" s="844" t="s">
        <v>1134</v>
      </c>
      <c r="D1395" s="831" t="s">
        <v>908</v>
      </c>
      <c r="E1395" s="831">
        <v>1</v>
      </c>
      <c r="F1395" s="752"/>
      <c r="G1395" s="833">
        <f t="shared" ref="G1395:G1398" si="139">TRUNC(E1395*F1395,2)</f>
        <v>0</v>
      </c>
    </row>
    <row r="1396" spans="1:7" ht="18" x14ac:dyDescent="0.2">
      <c r="A1396" s="829" t="s">
        <v>902</v>
      </c>
      <c r="B1396" s="829" t="s">
        <v>1115</v>
      </c>
      <c r="C1396" s="844" t="s">
        <v>1116</v>
      </c>
      <c r="D1396" s="831" t="s">
        <v>908</v>
      </c>
      <c r="E1396" s="831">
        <v>0.02</v>
      </c>
      <c r="F1396" s="752"/>
      <c r="G1396" s="833">
        <f t="shared" si="139"/>
        <v>0</v>
      </c>
    </row>
    <row r="1397" spans="1:7" ht="36" x14ac:dyDescent="0.2">
      <c r="A1397" s="829" t="s">
        <v>117</v>
      </c>
      <c r="B1397" s="829" t="s">
        <v>921</v>
      </c>
      <c r="C1397" s="844" t="s">
        <v>922</v>
      </c>
      <c r="D1397" s="831" t="s">
        <v>96</v>
      </c>
      <c r="E1397" s="831">
        <v>0.15</v>
      </c>
      <c r="F1397" s="752"/>
      <c r="G1397" s="833">
        <f t="shared" si="139"/>
        <v>0</v>
      </c>
    </row>
    <row r="1398" spans="1:7" ht="36" x14ac:dyDescent="0.2">
      <c r="A1398" s="829" t="s">
        <v>117</v>
      </c>
      <c r="B1398" s="829" t="s">
        <v>923</v>
      </c>
      <c r="C1398" s="844" t="s">
        <v>924</v>
      </c>
      <c r="D1398" s="831" t="s">
        <v>96</v>
      </c>
      <c r="E1398" s="831">
        <v>0.15</v>
      </c>
      <c r="F1398" s="752"/>
      <c r="G1398" s="833">
        <f t="shared" si="139"/>
        <v>0</v>
      </c>
    </row>
    <row r="1399" spans="1:7" ht="18" x14ac:dyDescent="0.2">
      <c r="A1399" s="835" t="s">
        <v>147</v>
      </c>
      <c r="B1399" s="836"/>
      <c r="C1399" s="836"/>
      <c r="D1399" s="836"/>
      <c r="E1399" s="836"/>
      <c r="F1399" s="837"/>
      <c r="G1399" s="838">
        <f>SUM(G1395:G1398)</f>
        <v>0</v>
      </c>
    </row>
    <row r="1400" spans="1:7" x14ac:dyDescent="0.2">
      <c r="A1400" s="843"/>
      <c r="B1400" s="843"/>
      <c r="C1400" s="843"/>
      <c r="D1400" s="843"/>
      <c r="E1400" s="843"/>
      <c r="F1400" s="843"/>
      <c r="G1400" s="843"/>
    </row>
    <row r="1401" spans="1:7" ht="36" x14ac:dyDescent="0.25">
      <c r="A1401" s="818" t="s">
        <v>213</v>
      </c>
      <c r="B1401" s="818" t="s">
        <v>641</v>
      </c>
      <c r="C1401" s="839" t="s">
        <v>1815</v>
      </c>
      <c r="D1401" s="820" t="s">
        <v>1421</v>
      </c>
      <c r="E1401" s="821"/>
      <c r="F1401" s="822"/>
      <c r="G1401" s="823">
        <f>G1409</f>
        <v>0</v>
      </c>
    </row>
    <row r="1402" spans="1:7" ht="18" x14ac:dyDescent="0.2">
      <c r="A1402" s="824"/>
      <c r="B1402" s="825"/>
      <c r="C1402" s="825"/>
      <c r="D1402" s="825"/>
      <c r="E1402" s="825"/>
      <c r="F1402" s="825"/>
      <c r="G1402" s="826"/>
    </row>
    <row r="1403" spans="1:7" ht="18" x14ac:dyDescent="0.2">
      <c r="A1403" s="827" t="s">
        <v>142</v>
      </c>
      <c r="B1403" s="828"/>
      <c r="C1403" s="825" t="s">
        <v>95</v>
      </c>
      <c r="D1403" s="825" t="s">
        <v>143</v>
      </c>
      <c r="E1403" s="825" t="s">
        <v>144</v>
      </c>
      <c r="F1403" s="825" t="s">
        <v>145</v>
      </c>
      <c r="G1403" s="826" t="s">
        <v>146</v>
      </c>
    </row>
    <row r="1404" spans="1:7" ht="54" x14ac:dyDescent="0.2">
      <c r="A1404" s="829" t="s">
        <v>902</v>
      </c>
      <c r="B1404" s="829" t="s">
        <v>972</v>
      </c>
      <c r="C1404" s="844" t="s">
        <v>973</v>
      </c>
      <c r="D1404" s="831" t="s">
        <v>908</v>
      </c>
      <c r="E1404" s="831">
        <v>4.8099999999999996</v>
      </c>
      <c r="F1404" s="752"/>
      <c r="G1404" s="833">
        <f t="shared" ref="G1404:G1408" si="140">TRUNC(E1404*F1404,2)</f>
        <v>0</v>
      </c>
    </row>
    <row r="1405" spans="1:7" ht="54" x14ac:dyDescent="0.2">
      <c r="A1405" s="829" t="s">
        <v>902</v>
      </c>
      <c r="B1405" s="829" t="s">
        <v>977</v>
      </c>
      <c r="C1405" s="844" t="s">
        <v>978</v>
      </c>
      <c r="D1405" s="831" t="s">
        <v>916</v>
      </c>
      <c r="E1405" s="831">
        <v>2.56</v>
      </c>
      <c r="F1405" s="752"/>
      <c r="G1405" s="833">
        <f t="shared" si="140"/>
        <v>0</v>
      </c>
    </row>
    <row r="1406" spans="1:7" ht="54" x14ac:dyDescent="0.2">
      <c r="A1406" s="829" t="s">
        <v>902</v>
      </c>
      <c r="B1406" s="829" t="s">
        <v>979</v>
      </c>
      <c r="C1406" s="844" t="s">
        <v>2371</v>
      </c>
      <c r="D1406" s="831" t="s">
        <v>908</v>
      </c>
      <c r="E1406" s="831">
        <v>0.54</v>
      </c>
      <c r="F1406" s="752"/>
      <c r="G1406" s="833">
        <f t="shared" si="140"/>
        <v>0</v>
      </c>
    </row>
    <row r="1407" spans="1:7" ht="54" x14ac:dyDescent="0.2">
      <c r="A1407" s="829" t="s">
        <v>902</v>
      </c>
      <c r="B1407" s="829" t="s">
        <v>977</v>
      </c>
      <c r="C1407" s="844" t="s">
        <v>978</v>
      </c>
      <c r="D1407" s="831" t="s">
        <v>916</v>
      </c>
      <c r="E1407" s="831">
        <v>0.23</v>
      </c>
      <c r="F1407" s="752"/>
      <c r="G1407" s="833">
        <f t="shared" si="140"/>
        <v>0</v>
      </c>
    </row>
    <row r="1408" spans="1:7" ht="54" x14ac:dyDescent="0.2">
      <c r="A1408" s="829" t="s">
        <v>902</v>
      </c>
      <c r="B1408" s="829" t="s">
        <v>979</v>
      </c>
      <c r="C1408" s="844" t="s">
        <v>2371</v>
      </c>
      <c r="D1408" s="831" t="s">
        <v>908</v>
      </c>
      <c r="E1408" s="831">
        <v>0.15</v>
      </c>
      <c r="F1408" s="752"/>
      <c r="G1408" s="833">
        <f t="shared" si="140"/>
        <v>0</v>
      </c>
    </row>
    <row r="1409" spans="1:7" ht="18" x14ac:dyDescent="0.2">
      <c r="A1409" s="835" t="s">
        <v>147</v>
      </c>
      <c r="B1409" s="836"/>
      <c r="C1409" s="836"/>
      <c r="D1409" s="836"/>
      <c r="E1409" s="836"/>
      <c r="F1409" s="837"/>
      <c r="G1409" s="838">
        <f>SUM(G1404:G1408)</f>
        <v>0</v>
      </c>
    </row>
    <row r="1410" spans="1:7" x14ac:dyDescent="0.2">
      <c r="A1410" s="843"/>
      <c r="B1410" s="843"/>
      <c r="C1410" s="843"/>
      <c r="D1410" s="843"/>
      <c r="E1410" s="843"/>
      <c r="F1410" s="843"/>
      <c r="G1410" s="843"/>
    </row>
    <row r="1411" spans="1:7" ht="36" x14ac:dyDescent="0.25">
      <c r="A1411" s="818" t="s">
        <v>213</v>
      </c>
      <c r="B1411" s="818" t="s">
        <v>1831</v>
      </c>
      <c r="C1411" s="839" t="s">
        <v>1832</v>
      </c>
      <c r="D1411" s="820" t="s">
        <v>1429</v>
      </c>
      <c r="E1411" s="821"/>
      <c r="F1411" s="822"/>
      <c r="G1411" s="823">
        <f>G1422</f>
        <v>0</v>
      </c>
    </row>
    <row r="1412" spans="1:7" ht="18" x14ac:dyDescent="0.2">
      <c r="A1412" s="824"/>
      <c r="B1412" s="825"/>
      <c r="C1412" s="825"/>
      <c r="D1412" s="825"/>
      <c r="E1412" s="825"/>
      <c r="F1412" s="825"/>
      <c r="G1412" s="826"/>
    </row>
    <row r="1413" spans="1:7" ht="18" x14ac:dyDescent="0.2">
      <c r="A1413" s="827" t="s">
        <v>142</v>
      </c>
      <c r="B1413" s="828"/>
      <c r="C1413" s="825" t="s">
        <v>95</v>
      </c>
      <c r="D1413" s="825" t="s">
        <v>143</v>
      </c>
      <c r="E1413" s="825" t="s">
        <v>144</v>
      </c>
      <c r="F1413" s="825" t="s">
        <v>145</v>
      </c>
      <c r="G1413" s="826" t="s">
        <v>146</v>
      </c>
    </row>
    <row r="1414" spans="1:7" ht="54" x14ac:dyDescent="0.2">
      <c r="A1414" s="829" t="s">
        <v>902</v>
      </c>
      <c r="B1414" s="829" t="s">
        <v>2372</v>
      </c>
      <c r="C1414" s="844" t="s">
        <v>2373</v>
      </c>
      <c r="D1414" s="831" t="s">
        <v>908</v>
      </c>
      <c r="E1414" s="831">
        <v>1</v>
      </c>
      <c r="F1414" s="752"/>
      <c r="G1414" s="833">
        <f t="shared" ref="G1414:G1421" si="141">TRUNC(E1414*F1414,2)</f>
        <v>0</v>
      </c>
    </row>
    <row r="1415" spans="1:7" ht="54" x14ac:dyDescent="0.2">
      <c r="A1415" s="829" t="s">
        <v>902</v>
      </c>
      <c r="B1415" s="829" t="s">
        <v>1135</v>
      </c>
      <c r="C1415" s="844" t="s">
        <v>1136</v>
      </c>
      <c r="D1415" s="831" t="s">
        <v>908</v>
      </c>
      <c r="E1415" s="831">
        <v>4</v>
      </c>
      <c r="F1415" s="752"/>
      <c r="G1415" s="833">
        <f t="shared" si="141"/>
        <v>0</v>
      </c>
    </row>
    <row r="1416" spans="1:7" ht="18" x14ac:dyDescent="0.2">
      <c r="A1416" s="829" t="s">
        <v>902</v>
      </c>
      <c r="B1416" s="829" t="s">
        <v>1137</v>
      </c>
      <c r="C1416" s="844" t="s">
        <v>1138</v>
      </c>
      <c r="D1416" s="831" t="s">
        <v>908</v>
      </c>
      <c r="E1416" s="831">
        <v>4</v>
      </c>
      <c r="F1416" s="752"/>
      <c r="G1416" s="833">
        <f t="shared" si="141"/>
        <v>0</v>
      </c>
    </row>
    <row r="1417" spans="1:7" ht="18" x14ac:dyDescent="0.2">
      <c r="A1417" s="829" t="s">
        <v>902</v>
      </c>
      <c r="B1417" s="829" t="s">
        <v>1139</v>
      </c>
      <c r="C1417" s="844" t="s">
        <v>2339</v>
      </c>
      <c r="D1417" s="831" t="s">
        <v>916</v>
      </c>
      <c r="E1417" s="831">
        <v>0.2</v>
      </c>
      <c r="F1417" s="752"/>
      <c r="G1417" s="833">
        <f t="shared" si="141"/>
        <v>0</v>
      </c>
    </row>
    <row r="1418" spans="1:7" ht="36" x14ac:dyDescent="0.2">
      <c r="A1418" s="829" t="s">
        <v>117</v>
      </c>
      <c r="B1418" s="829" t="s">
        <v>1140</v>
      </c>
      <c r="C1418" s="844" t="s">
        <v>1141</v>
      </c>
      <c r="D1418" s="831" t="s">
        <v>96</v>
      </c>
      <c r="E1418" s="831">
        <v>0.63300000000000001</v>
      </c>
      <c r="F1418" s="752"/>
      <c r="G1418" s="833">
        <f t="shared" si="141"/>
        <v>0</v>
      </c>
    </row>
    <row r="1419" spans="1:7" ht="36" x14ac:dyDescent="0.2">
      <c r="A1419" s="829" t="s">
        <v>117</v>
      </c>
      <c r="B1419" s="829" t="s">
        <v>921</v>
      </c>
      <c r="C1419" s="844" t="s">
        <v>922</v>
      </c>
      <c r="D1419" s="831" t="s">
        <v>96</v>
      </c>
      <c r="E1419" s="831">
        <v>2.2774000000000001</v>
      </c>
      <c r="F1419" s="752"/>
      <c r="G1419" s="833">
        <f t="shared" si="141"/>
        <v>0</v>
      </c>
    </row>
    <row r="1420" spans="1:7" ht="18" x14ac:dyDescent="0.2">
      <c r="A1420" s="829" t="s">
        <v>117</v>
      </c>
      <c r="B1420" s="829" t="s">
        <v>1109</v>
      </c>
      <c r="C1420" s="844" t="s">
        <v>1110</v>
      </c>
      <c r="D1420" s="831" t="s">
        <v>96</v>
      </c>
      <c r="E1420" s="831">
        <v>0.63300000000000001</v>
      </c>
      <c r="F1420" s="752"/>
      <c r="G1420" s="833">
        <f t="shared" si="141"/>
        <v>0</v>
      </c>
    </row>
    <row r="1421" spans="1:7" ht="36" x14ac:dyDescent="0.2">
      <c r="A1421" s="829" t="s">
        <v>117</v>
      </c>
      <c r="B1421" s="829" t="s">
        <v>923</v>
      </c>
      <c r="C1421" s="844" t="s">
        <v>924</v>
      </c>
      <c r="D1421" s="831" t="s">
        <v>96</v>
      </c>
      <c r="E1421" s="831">
        <v>2.2774000000000001</v>
      </c>
      <c r="F1421" s="752"/>
      <c r="G1421" s="833">
        <f t="shared" si="141"/>
        <v>0</v>
      </c>
    </row>
    <row r="1422" spans="1:7" ht="18" x14ac:dyDescent="0.2">
      <c r="A1422" s="835" t="s">
        <v>147</v>
      </c>
      <c r="B1422" s="836"/>
      <c r="C1422" s="836"/>
      <c r="D1422" s="836"/>
      <c r="E1422" s="836"/>
      <c r="F1422" s="837"/>
      <c r="G1422" s="838">
        <f>SUM(G1414:G1421)</f>
        <v>0</v>
      </c>
    </row>
    <row r="1423" spans="1:7" x14ac:dyDescent="0.2">
      <c r="A1423" s="843"/>
      <c r="B1423" s="843"/>
      <c r="C1423" s="843"/>
      <c r="D1423" s="843"/>
      <c r="E1423" s="843"/>
      <c r="F1423" s="843"/>
      <c r="G1423" s="843"/>
    </row>
    <row r="1424" spans="1:7" ht="36" x14ac:dyDescent="0.25">
      <c r="A1424" s="818" t="s">
        <v>213</v>
      </c>
      <c r="B1424" s="818" t="s">
        <v>742</v>
      </c>
      <c r="C1424" s="839" t="s">
        <v>2201</v>
      </c>
      <c r="D1424" s="820" t="s">
        <v>1279</v>
      </c>
      <c r="E1424" s="821"/>
      <c r="F1424" s="822"/>
      <c r="G1424" s="823">
        <f>G1431</f>
        <v>0</v>
      </c>
    </row>
    <row r="1425" spans="1:7" ht="18" x14ac:dyDescent="0.2">
      <c r="A1425" s="824"/>
      <c r="B1425" s="825"/>
      <c r="C1425" s="825"/>
      <c r="D1425" s="825"/>
      <c r="E1425" s="825"/>
      <c r="F1425" s="825"/>
      <c r="G1425" s="826"/>
    </row>
    <row r="1426" spans="1:7" ht="18" x14ac:dyDescent="0.2">
      <c r="A1426" s="827" t="s">
        <v>142</v>
      </c>
      <c r="B1426" s="828"/>
      <c r="C1426" s="825" t="s">
        <v>95</v>
      </c>
      <c r="D1426" s="825" t="s">
        <v>143</v>
      </c>
      <c r="E1426" s="825" t="s">
        <v>144</v>
      </c>
      <c r="F1426" s="825" t="s">
        <v>145</v>
      </c>
      <c r="G1426" s="826" t="s">
        <v>146</v>
      </c>
    </row>
    <row r="1427" spans="1:7" ht="54" x14ac:dyDescent="0.2">
      <c r="A1427" s="829" t="s">
        <v>902</v>
      </c>
      <c r="B1427" s="829" t="s">
        <v>1162</v>
      </c>
      <c r="C1427" s="844" t="s">
        <v>1163</v>
      </c>
      <c r="D1427" s="831" t="s">
        <v>916</v>
      </c>
      <c r="E1427" s="831">
        <v>1.05</v>
      </c>
      <c r="F1427" s="752"/>
      <c r="G1427" s="833">
        <f t="shared" ref="G1427:G1430" si="142">TRUNC(E1427*F1427,2)</f>
        <v>0</v>
      </c>
    </row>
    <row r="1428" spans="1:7" ht="36" x14ac:dyDescent="0.2">
      <c r="A1428" s="829" t="s">
        <v>117</v>
      </c>
      <c r="B1428" s="829" t="s">
        <v>1140</v>
      </c>
      <c r="C1428" s="844" t="s">
        <v>1141</v>
      </c>
      <c r="D1428" s="831" t="s">
        <v>96</v>
      </c>
      <c r="E1428" s="831">
        <v>0.15720000000000001</v>
      </c>
      <c r="F1428" s="752"/>
      <c r="G1428" s="833">
        <f t="shared" si="142"/>
        <v>0</v>
      </c>
    </row>
    <row r="1429" spans="1:7" ht="18" x14ac:dyDescent="0.2">
      <c r="A1429" s="829" t="s">
        <v>117</v>
      </c>
      <c r="B1429" s="829" t="s">
        <v>1109</v>
      </c>
      <c r="C1429" s="844" t="s">
        <v>1110</v>
      </c>
      <c r="D1429" s="831" t="s">
        <v>96</v>
      </c>
      <c r="E1429" s="831">
        <v>0.15720000000000001</v>
      </c>
      <c r="F1429" s="752"/>
      <c r="G1429" s="833">
        <f t="shared" si="142"/>
        <v>0</v>
      </c>
    </row>
    <row r="1430" spans="1:7" ht="90" x14ac:dyDescent="0.2">
      <c r="A1430" s="829" t="s">
        <v>117</v>
      </c>
      <c r="B1430" s="829" t="s">
        <v>1164</v>
      </c>
      <c r="C1430" s="844" t="s">
        <v>1165</v>
      </c>
      <c r="D1430" s="831" t="s">
        <v>128</v>
      </c>
      <c r="E1430" s="831">
        <v>1</v>
      </c>
      <c r="F1430" s="752"/>
      <c r="G1430" s="833">
        <f t="shared" si="142"/>
        <v>0</v>
      </c>
    </row>
    <row r="1431" spans="1:7" ht="18" x14ac:dyDescent="0.2">
      <c r="A1431" s="835" t="s">
        <v>147</v>
      </c>
      <c r="B1431" s="836"/>
      <c r="C1431" s="836"/>
      <c r="D1431" s="836"/>
      <c r="E1431" s="836"/>
      <c r="F1431" s="837"/>
      <c r="G1431" s="838">
        <f>SUM(G1427:G1430)</f>
        <v>0</v>
      </c>
    </row>
    <row r="1432" spans="1:7" x14ac:dyDescent="0.2">
      <c r="A1432" s="843"/>
      <c r="B1432" s="843"/>
      <c r="C1432" s="843"/>
      <c r="D1432" s="843"/>
      <c r="E1432" s="843"/>
      <c r="F1432" s="843"/>
      <c r="G1432" s="843"/>
    </row>
    <row r="1433" spans="1:7" ht="18" x14ac:dyDescent="0.25">
      <c r="A1433" s="818" t="s">
        <v>213</v>
      </c>
      <c r="B1433" s="818" t="s">
        <v>688</v>
      </c>
      <c r="C1433" s="839" t="s">
        <v>1837</v>
      </c>
      <c r="D1433" s="820" t="s">
        <v>1429</v>
      </c>
      <c r="E1433" s="821"/>
      <c r="F1433" s="822"/>
      <c r="G1433" s="823">
        <f>G1441</f>
        <v>0</v>
      </c>
    </row>
    <row r="1434" spans="1:7" ht="18" x14ac:dyDescent="0.2">
      <c r="A1434" s="824"/>
      <c r="B1434" s="825"/>
      <c r="C1434" s="825"/>
      <c r="D1434" s="825"/>
      <c r="E1434" s="825"/>
      <c r="F1434" s="825"/>
      <c r="G1434" s="826"/>
    </row>
    <row r="1435" spans="1:7" ht="18" x14ac:dyDescent="0.2">
      <c r="A1435" s="827" t="s">
        <v>142</v>
      </c>
      <c r="B1435" s="828"/>
      <c r="C1435" s="825" t="s">
        <v>95</v>
      </c>
      <c r="D1435" s="825" t="s">
        <v>143</v>
      </c>
      <c r="E1435" s="825" t="s">
        <v>144</v>
      </c>
      <c r="F1435" s="825" t="s">
        <v>145</v>
      </c>
      <c r="G1435" s="826" t="s">
        <v>146</v>
      </c>
    </row>
    <row r="1436" spans="1:7" ht="36" x14ac:dyDescent="0.2">
      <c r="A1436" s="829" t="s">
        <v>118</v>
      </c>
      <c r="B1436" s="829" t="s">
        <v>1142</v>
      </c>
      <c r="C1436" s="844" t="s">
        <v>1143</v>
      </c>
      <c r="D1436" s="831" t="s">
        <v>14</v>
      </c>
      <c r="E1436" s="831">
        <v>1</v>
      </c>
      <c r="F1436" s="752"/>
      <c r="G1436" s="833">
        <f t="shared" ref="G1436:G1440" si="143">TRUNC(E1436*F1436,2)</f>
        <v>0</v>
      </c>
    </row>
    <row r="1437" spans="1:7" ht="18" x14ac:dyDescent="0.2">
      <c r="A1437" s="829" t="s">
        <v>118</v>
      </c>
      <c r="B1437" s="829" t="s">
        <v>1144</v>
      </c>
      <c r="C1437" s="844" t="s">
        <v>1145</v>
      </c>
      <c r="D1437" s="831" t="s">
        <v>14</v>
      </c>
      <c r="E1437" s="831">
        <v>1</v>
      </c>
      <c r="F1437" s="752"/>
      <c r="G1437" s="833">
        <f t="shared" si="143"/>
        <v>0</v>
      </c>
    </row>
    <row r="1438" spans="1:7" ht="18" x14ac:dyDescent="0.2">
      <c r="A1438" s="829" t="s">
        <v>117</v>
      </c>
      <c r="B1438" s="829" t="s">
        <v>1109</v>
      </c>
      <c r="C1438" s="844" t="s">
        <v>1110</v>
      </c>
      <c r="D1438" s="831" t="s">
        <v>96</v>
      </c>
      <c r="E1438" s="831">
        <v>3.5</v>
      </c>
      <c r="F1438" s="752"/>
      <c r="G1438" s="833">
        <f t="shared" si="143"/>
        <v>0</v>
      </c>
    </row>
    <row r="1439" spans="1:7" ht="18" x14ac:dyDescent="0.2">
      <c r="A1439" s="829" t="s">
        <v>117</v>
      </c>
      <c r="B1439" s="829" t="s">
        <v>1146</v>
      </c>
      <c r="C1439" s="844" t="s">
        <v>1147</v>
      </c>
      <c r="D1439" s="831" t="s">
        <v>96</v>
      </c>
      <c r="E1439" s="831">
        <v>3.5</v>
      </c>
      <c r="F1439" s="752"/>
      <c r="G1439" s="833">
        <f t="shared" si="143"/>
        <v>0</v>
      </c>
    </row>
    <row r="1440" spans="1:7" ht="18" x14ac:dyDescent="0.2">
      <c r="A1440" s="829" t="s">
        <v>117</v>
      </c>
      <c r="B1440" s="829" t="s">
        <v>927</v>
      </c>
      <c r="C1440" s="844" t="s">
        <v>928</v>
      </c>
      <c r="D1440" s="831" t="s">
        <v>96</v>
      </c>
      <c r="E1440" s="831">
        <v>3.5</v>
      </c>
      <c r="F1440" s="752"/>
      <c r="G1440" s="833">
        <f t="shared" si="143"/>
        <v>0</v>
      </c>
    </row>
    <row r="1441" spans="1:7" ht="18" x14ac:dyDescent="0.2">
      <c r="A1441" s="835" t="s">
        <v>147</v>
      </c>
      <c r="B1441" s="836"/>
      <c r="C1441" s="836"/>
      <c r="D1441" s="836"/>
      <c r="E1441" s="836"/>
      <c r="F1441" s="837"/>
      <c r="G1441" s="838">
        <f>SUM(G1436:G1440)</f>
        <v>0</v>
      </c>
    </row>
    <row r="1442" spans="1:7" x14ac:dyDescent="0.2">
      <c r="A1442" s="843"/>
      <c r="B1442" s="843"/>
      <c r="C1442" s="843"/>
      <c r="D1442" s="843"/>
      <c r="E1442" s="843"/>
      <c r="F1442" s="843"/>
      <c r="G1442" s="843"/>
    </row>
    <row r="1443" spans="1:7" ht="18" x14ac:dyDescent="0.25">
      <c r="A1443" s="818" t="s">
        <v>213</v>
      </c>
      <c r="B1443" s="818" t="s">
        <v>697</v>
      </c>
      <c r="C1443" s="839" t="s">
        <v>1842</v>
      </c>
      <c r="D1443" s="820" t="s">
        <v>1251</v>
      </c>
      <c r="E1443" s="821"/>
      <c r="F1443" s="822"/>
      <c r="G1443" s="823">
        <f>G1449</f>
        <v>0</v>
      </c>
    </row>
    <row r="1444" spans="1:7" ht="18" x14ac:dyDescent="0.2">
      <c r="A1444" s="824"/>
      <c r="B1444" s="825"/>
      <c r="C1444" s="825"/>
      <c r="D1444" s="825"/>
      <c r="E1444" s="825"/>
      <c r="F1444" s="825"/>
      <c r="G1444" s="826"/>
    </row>
    <row r="1445" spans="1:7" ht="18" x14ac:dyDescent="0.2">
      <c r="A1445" s="827" t="s">
        <v>142</v>
      </c>
      <c r="B1445" s="828"/>
      <c r="C1445" s="825" t="s">
        <v>95</v>
      </c>
      <c r="D1445" s="825" t="s">
        <v>143</v>
      </c>
      <c r="E1445" s="825" t="s">
        <v>144</v>
      </c>
      <c r="F1445" s="825" t="s">
        <v>145</v>
      </c>
      <c r="G1445" s="826" t="s">
        <v>146</v>
      </c>
    </row>
    <row r="1446" spans="1:7" ht="18" x14ac:dyDescent="0.2">
      <c r="A1446" s="829" t="s">
        <v>902</v>
      </c>
      <c r="B1446" s="829" t="s">
        <v>1035</v>
      </c>
      <c r="C1446" s="844" t="s">
        <v>1036</v>
      </c>
      <c r="D1446" s="831" t="s">
        <v>913</v>
      </c>
      <c r="E1446" s="831">
        <v>0.02</v>
      </c>
      <c r="F1446" s="752"/>
      <c r="G1446" s="833">
        <f t="shared" ref="G1446:G1448" si="144">TRUNC(E1446*F1446,2)</f>
        <v>0</v>
      </c>
    </row>
    <row r="1447" spans="1:7" ht="72" x14ac:dyDescent="0.2">
      <c r="A1447" s="829" t="s">
        <v>902</v>
      </c>
      <c r="B1447" s="829" t="s">
        <v>1150</v>
      </c>
      <c r="C1447" s="844" t="s">
        <v>1151</v>
      </c>
      <c r="D1447" s="831" t="s">
        <v>908</v>
      </c>
      <c r="E1447" s="831">
        <v>1</v>
      </c>
      <c r="F1447" s="752"/>
      <c r="G1447" s="833">
        <f t="shared" si="144"/>
        <v>0</v>
      </c>
    </row>
    <row r="1448" spans="1:7" ht="36" x14ac:dyDescent="0.2">
      <c r="A1448" s="829" t="s">
        <v>117</v>
      </c>
      <c r="B1448" s="829" t="s">
        <v>1152</v>
      </c>
      <c r="C1448" s="844" t="s">
        <v>1153</v>
      </c>
      <c r="D1448" s="831" t="s">
        <v>96</v>
      </c>
      <c r="E1448" s="831">
        <v>0.3</v>
      </c>
      <c r="F1448" s="752"/>
      <c r="G1448" s="833">
        <f t="shared" si="144"/>
        <v>0</v>
      </c>
    </row>
    <row r="1449" spans="1:7" ht="18" x14ac:dyDescent="0.2">
      <c r="A1449" s="835" t="s">
        <v>147</v>
      </c>
      <c r="B1449" s="836"/>
      <c r="C1449" s="836"/>
      <c r="D1449" s="836"/>
      <c r="E1449" s="836"/>
      <c r="F1449" s="837"/>
      <c r="G1449" s="838">
        <f>SUM(G1446:G1448)</f>
        <v>0</v>
      </c>
    </row>
    <row r="1450" spans="1:7" x14ac:dyDescent="0.2">
      <c r="A1450" s="843"/>
      <c r="B1450" s="843"/>
      <c r="C1450" s="843"/>
      <c r="D1450" s="843"/>
      <c r="E1450" s="843"/>
      <c r="F1450" s="843"/>
      <c r="G1450" s="843"/>
    </row>
    <row r="1451" spans="1:7" ht="72" x14ac:dyDescent="0.25">
      <c r="A1451" s="818" t="s">
        <v>213</v>
      </c>
      <c r="B1451" s="818" t="s">
        <v>1843</v>
      </c>
      <c r="C1451" s="839" t="s">
        <v>1844</v>
      </c>
      <c r="D1451" s="820" t="s">
        <v>1251</v>
      </c>
      <c r="E1451" s="821"/>
      <c r="F1451" s="822"/>
      <c r="G1451" s="823">
        <f>G1458</f>
        <v>0</v>
      </c>
    </row>
    <row r="1452" spans="1:7" ht="18" x14ac:dyDescent="0.2">
      <c r="A1452" s="824"/>
      <c r="B1452" s="825"/>
      <c r="C1452" s="825"/>
      <c r="D1452" s="825"/>
      <c r="E1452" s="825"/>
      <c r="F1452" s="825"/>
      <c r="G1452" s="826"/>
    </row>
    <row r="1453" spans="1:7" ht="18" x14ac:dyDescent="0.2">
      <c r="A1453" s="827" t="s">
        <v>142</v>
      </c>
      <c r="B1453" s="828"/>
      <c r="C1453" s="825" t="s">
        <v>95</v>
      </c>
      <c r="D1453" s="825" t="s">
        <v>143</v>
      </c>
      <c r="E1453" s="825" t="s">
        <v>144</v>
      </c>
      <c r="F1453" s="825" t="s">
        <v>145</v>
      </c>
      <c r="G1453" s="826" t="s">
        <v>146</v>
      </c>
    </row>
    <row r="1454" spans="1:7" ht="54" x14ac:dyDescent="0.2">
      <c r="A1454" s="829" t="s">
        <v>902</v>
      </c>
      <c r="B1454" s="829" t="s">
        <v>2374</v>
      </c>
      <c r="C1454" s="844" t="s">
        <v>2375</v>
      </c>
      <c r="D1454" s="831" t="s">
        <v>908</v>
      </c>
      <c r="E1454" s="831">
        <v>1</v>
      </c>
      <c r="F1454" s="752"/>
      <c r="G1454" s="833">
        <f t="shared" ref="G1454:G1457" si="145">TRUNC(E1454*F1454,2)</f>
        <v>0</v>
      </c>
    </row>
    <row r="1455" spans="1:7" ht="36" x14ac:dyDescent="0.2">
      <c r="A1455" s="829" t="s">
        <v>117</v>
      </c>
      <c r="B1455" s="829" t="s">
        <v>1140</v>
      </c>
      <c r="C1455" s="844" t="s">
        <v>1141</v>
      </c>
      <c r="D1455" s="831" t="s">
        <v>96</v>
      </c>
      <c r="E1455" s="831">
        <v>0.63839999999999997</v>
      </c>
      <c r="F1455" s="752"/>
      <c r="G1455" s="833">
        <f t="shared" si="145"/>
        <v>0</v>
      </c>
    </row>
    <row r="1456" spans="1:7" ht="18" x14ac:dyDescent="0.2">
      <c r="A1456" s="829" t="s">
        <v>117</v>
      </c>
      <c r="B1456" s="829" t="s">
        <v>1109</v>
      </c>
      <c r="C1456" s="844" t="s">
        <v>1110</v>
      </c>
      <c r="D1456" s="831" t="s">
        <v>96</v>
      </c>
      <c r="E1456" s="831">
        <v>0.63839999999999997</v>
      </c>
      <c r="F1456" s="752"/>
      <c r="G1456" s="833">
        <f t="shared" si="145"/>
        <v>0</v>
      </c>
    </row>
    <row r="1457" spans="1:7" ht="72" x14ac:dyDescent="0.2">
      <c r="A1457" s="829" t="s">
        <v>117</v>
      </c>
      <c r="B1457" s="829" t="s">
        <v>2376</v>
      </c>
      <c r="C1457" s="844" t="s">
        <v>2377</v>
      </c>
      <c r="D1457" s="831" t="s">
        <v>97</v>
      </c>
      <c r="E1457" s="831">
        <v>1.89E-2</v>
      </c>
      <c r="F1457" s="752"/>
      <c r="G1457" s="833">
        <f t="shared" si="145"/>
        <v>0</v>
      </c>
    </row>
    <row r="1458" spans="1:7" ht="18" x14ac:dyDescent="0.2">
      <c r="A1458" s="835" t="s">
        <v>147</v>
      </c>
      <c r="B1458" s="836"/>
      <c r="C1458" s="836"/>
      <c r="D1458" s="836"/>
      <c r="E1458" s="836"/>
      <c r="F1458" s="837"/>
      <c r="G1458" s="838">
        <f>SUM(G1454:G1457)</f>
        <v>0</v>
      </c>
    </row>
    <row r="1459" spans="1:7" x14ac:dyDescent="0.2">
      <c r="A1459" s="843"/>
      <c r="B1459" s="843"/>
      <c r="C1459" s="843"/>
      <c r="D1459" s="843"/>
      <c r="E1459" s="843"/>
      <c r="F1459" s="843"/>
      <c r="G1459" s="843"/>
    </row>
    <row r="1460" spans="1:7" ht="72" x14ac:dyDescent="0.25">
      <c r="A1460" s="818" t="s">
        <v>213</v>
      </c>
      <c r="B1460" s="818" t="s">
        <v>1847</v>
      </c>
      <c r="C1460" s="839" t="s">
        <v>1848</v>
      </c>
      <c r="D1460" s="820" t="s">
        <v>1251</v>
      </c>
      <c r="E1460" s="821"/>
      <c r="F1460" s="822"/>
      <c r="G1460" s="823">
        <f>G1467</f>
        <v>0</v>
      </c>
    </row>
    <row r="1461" spans="1:7" ht="18" x14ac:dyDescent="0.2">
      <c r="A1461" s="824"/>
      <c r="B1461" s="825"/>
      <c r="C1461" s="825"/>
      <c r="D1461" s="825"/>
      <c r="E1461" s="825"/>
      <c r="F1461" s="825"/>
      <c r="G1461" s="826"/>
    </row>
    <row r="1462" spans="1:7" ht="18" x14ac:dyDescent="0.2">
      <c r="A1462" s="827" t="s">
        <v>142</v>
      </c>
      <c r="B1462" s="828"/>
      <c r="C1462" s="825" t="s">
        <v>95</v>
      </c>
      <c r="D1462" s="825" t="s">
        <v>143</v>
      </c>
      <c r="E1462" s="825" t="s">
        <v>144</v>
      </c>
      <c r="F1462" s="825" t="s">
        <v>145</v>
      </c>
      <c r="G1462" s="826" t="s">
        <v>146</v>
      </c>
    </row>
    <row r="1463" spans="1:7" ht="54" x14ac:dyDescent="0.2">
      <c r="A1463" s="829" t="s">
        <v>902</v>
      </c>
      <c r="B1463" s="829" t="s">
        <v>2378</v>
      </c>
      <c r="C1463" s="844" t="s">
        <v>2379</v>
      </c>
      <c r="D1463" s="831" t="s">
        <v>908</v>
      </c>
      <c r="E1463" s="831">
        <v>1.7</v>
      </c>
      <c r="F1463" s="752"/>
      <c r="G1463" s="833">
        <f t="shared" ref="G1463:G1466" si="146">TRUNC(E1463*F1463,2)</f>
        <v>0</v>
      </c>
    </row>
    <row r="1464" spans="1:7" ht="36" x14ac:dyDescent="0.2">
      <c r="A1464" s="829" t="s">
        <v>117</v>
      </c>
      <c r="B1464" s="829" t="s">
        <v>1140</v>
      </c>
      <c r="C1464" s="844" t="s">
        <v>1141</v>
      </c>
      <c r="D1464" s="831" t="s">
        <v>96</v>
      </c>
      <c r="E1464" s="831">
        <v>0.63419999999999999</v>
      </c>
      <c r="F1464" s="752"/>
      <c r="G1464" s="833">
        <f t="shared" si="146"/>
        <v>0</v>
      </c>
    </row>
    <row r="1465" spans="1:7" ht="18" x14ac:dyDescent="0.2">
      <c r="A1465" s="829" t="s">
        <v>117</v>
      </c>
      <c r="B1465" s="829" t="s">
        <v>1109</v>
      </c>
      <c r="C1465" s="844" t="s">
        <v>1110</v>
      </c>
      <c r="D1465" s="831" t="s">
        <v>96</v>
      </c>
      <c r="E1465" s="831">
        <v>0.63419999999999999</v>
      </c>
      <c r="F1465" s="752"/>
      <c r="G1465" s="833">
        <f t="shared" si="146"/>
        <v>0</v>
      </c>
    </row>
    <row r="1466" spans="1:7" ht="72" x14ac:dyDescent="0.2">
      <c r="A1466" s="829" t="s">
        <v>117</v>
      </c>
      <c r="B1466" s="829" t="s">
        <v>2376</v>
      </c>
      <c r="C1466" s="844" t="s">
        <v>2377</v>
      </c>
      <c r="D1466" s="831" t="s">
        <v>97</v>
      </c>
      <c r="E1466" s="831">
        <v>1.9400000000000001E-2</v>
      </c>
      <c r="F1466" s="752"/>
      <c r="G1466" s="833">
        <f t="shared" si="146"/>
        <v>0</v>
      </c>
    </row>
    <row r="1467" spans="1:7" ht="18" x14ac:dyDescent="0.2">
      <c r="A1467" s="835" t="s">
        <v>147</v>
      </c>
      <c r="B1467" s="836"/>
      <c r="C1467" s="836"/>
      <c r="D1467" s="836"/>
      <c r="E1467" s="836"/>
      <c r="F1467" s="837"/>
      <c r="G1467" s="838">
        <f>SUM(G1463:G1466)</f>
        <v>0</v>
      </c>
    </row>
    <row r="1468" spans="1:7" x14ac:dyDescent="0.2">
      <c r="A1468" s="843"/>
      <c r="B1468" s="843"/>
      <c r="C1468" s="843"/>
      <c r="D1468" s="843"/>
      <c r="E1468" s="843"/>
      <c r="F1468" s="843"/>
      <c r="G1468" s="843"/>
    </row>
    <row r="1469" spans="1:7" ht="36" x14ac:dyDescent="0.25">
      <c r="A1469" s="818" t="s">
        <v>213</v>
      </c>
      <c r="B1469" s="818" t="s">
        <v>722</v>
      </c>
      <c r="C1469" s="839" t="s">
        <v>1861</v>
      </c>
      <c r="D1469" s="820" t="s">
        <v>1429</v>
      </c>
      <c r="E1469" s="821"/>
      <c r="F1469" s="822"/>
      <c r="G1469" s="823">
        <f>G1476</f>
        <v>0</v>
      </c>
    </row>
    <row r="1470" spans="1:7" ht="18" x14ac:dyDescent="0.2">
      <c r="A1470" s="824"/>
      <c r="B1470" s="825"/>
      <c r="C1470" s="825"/>
      <c r="D1470" s="825"/>
      <c r="E1470" s="825"/>
      <c r="F1470" s="825"/>
      <c r="G1470" s="826"/>
    </row>
    <row r="1471" spans="1:7" ht="18" x14ac:dyDescent="0.2">
      <c r="A1471" s="827" t="s">
        <v>142</v>
      </c>
      <c r="B1471" s="828"/>
      <c r="C1471" s="825" t="s">
        <v>95</v>
      </c>
      <c r="D1471" s="825" t="s">
        <v>143</v>
      </c>
      <c r="E1471" s="825" t="s">
        <v>144</v>
      </c>
      <c r="F1471" s="825" t="s">
        <v>145</v>
      </c>
      <c r="G1471" s="826" t="s">
        <v>146</v>
      </c>
    </row>
    <row r="1472" spans="1:7" ht="36" x14ac:dyDescent="0.2">
      <c r="A1472" s="829" t="s">
        <v>902</v>
      </c>
      <c r="B1472" s="829" t="s">
        <v>1154</v>
      </c>
      <c r="C1472" s="844" t="s">
        <v>1155</v>
      </c>
      <c r="D1472" s="831" t="s">
        <v>908</v>
      </c>
      <c r="E1472" s="831">
        <v>1</v>
      </c>
      <c r="F1472" s="752"/>
      <c r="G1472" s="833">
        <f t="shared" ref="G1472:G1475" si="147">TRUNC(E1472*F1472,2)</f>
        <v>0</v>
      </c>
    </row>
    <row r="1473" spans="1:7" ht="54" x14ac:dyDescent="0.2">
      <c r="A1473" s="829" t="s">
        <v>902</v>
      </c>
      <c r="B1473" s="829" t="s">
        <v>1156</v>
      </c>
      <c r="C1473" s="844" t="s">
        <v>1157</v>
      </c>
      <c r="D1473" s="831" t="s">
        <v>908</v>
      </c>
      <c r="E1473" s="831">
        <v>4</v>
      </c>
      <c r="F1473" s="752"/>
      <c r="G1473" s="833">
        <f t="shared" si="147"/>
        <v>0</v>
      </c>
    </row>
    <row r="1474" spans="1:7" ht="36" x14ac:dyDescent="0.2">
      <c r="A1474" s="829" t="s">
        <v>117</v>
      </c>
      <c r="B1474" s="829" t="s">
        <v>1140</v>
      </c>
      <c r="C1474" s="844" t="s">
        <v>1141</v>
      </c>
      <c r="D1474" s="831" t="s">
        <v>96</v>
      </c>
      <c r="E1474" s="831">
        <v>0.25</v>
      </c>
      <c r="F1474" s="752"/>
      <c r="G1474" s="833">
        <f t="shared" si="147"/>
        <v>0</v>
      </c>
    </row>
    <row r="1475" spans="1:7" ht="18" x14ac:dyDescent="0.2">
      <c r="A1475" s="829" t="s">
        <v>117</v>
      </c>
      <c r="B1475" s="829" t="s">
        <v>1109</v>
      </c>
      <c r="C1475" s="844" t="s">
        <v>1110</v>
      </c>
      <c r="D1475" s="831" t="s">
        <v>96</v>
      </c>
      <c r="E1475" s="831">
        <v>0.25</v>
      </c>
      <c r="F1475" s="752"/>
      <c r="G1475" s="833">
        <f t="shared" si="147"/>
        <v>0</v>
      </c>
    </row>
    <row r="1476" spans="1:7" ht="18" x14ac:dyDescent="0.2">
      <c r="A1476" s="835" t="s">
        <v>147</v>
      </c>
      <c r="B1476" s="836"/>
      <c r="C1476" s="836"/>
      <c r="D1476" s="836"/>
      <c r="E1476" s="836"/>
      <c r="F1476" s="837"/>
      <c r="G1476" s="838">
        <f>SUM(G1472:G1475)</f>
        <v>0</v>
      </c>
    </row>
    <row r="1477" spans="1:7" x14ac:dyDescent="0.2">
      <c r="A1477" s="843"/>
      <c r="B1477" s="843"/>
      <c r="C1477" s="843"/>
      <c r="D1477" s="843"/>
      <c r="E1477" s="843"/>
      <c r="F1477" s="843"/>
      <c r="G1477" s="843"/>
    </row>
    <row r="1478" spans="1:7" ht="36" x14ac:dyDescent="0.25">
      <c r="A1478" s="818" t="s">
        <v>213</v>
      </c>
      <c r="B1478" s="818" t="s">
        <v>1862</v>
      </c>
      <c r="C1478" s="839" t="s">
        <v>1863</v>
      </c>
      <c r="D1478" s="820" t="s">
        <v>1251</v>
      </c>
      <c r="E1478" s="821"/>
      <c r="F1478" s="822"/>
      <c r="G1478" s="823">
        <f>G1485</f>
        <v>0</v>
      </c>
    </row>
    <row r="1479" spans="1:7" ht="18" x14ac:dyDescent="0.2">
      <c r="A1479" s="824"/>
      <c r="B1479" s="825"/>
      <c r="C1479" s="825"/>
      <c r="D1479" s="825"/>
      <c r="E1479" s="825"/>
      <c r="F1479" s="825"/>
      <c r="G1479" s="826"/>
    </row>
    <row r="1480" spans="1:7" ht="18" x14ac:dyDescent="0.2">
      <c r="A1480" s="827" t="s">
        <v>142</v>
      </c>
      <c r="B1480" s="828"/>
      <c r="C1480" s="825" t="s">
        <v>95</v>
      </c>
      <c r="D1480" s="825" t="s">
        <v>143</v>
      </c>
      <c r="E1480" s="825" t="s">
        <v>144</v>
      </c>
      <c r="F1480" s="825" t="s">
        <v>145</v>
      </c>
      <c r="G1480" s="826" t="s">
        <v>146</v>
      </c>
    </row>
    <row r="1481" spans="1:7" ht="36" x14ac:dyDescent="0.2">
      <c r="A1481" s="829" t="s">
        <v>902</v>
      </c>
      <c r="B1481" s="829" t="s">
        <v>2380</v>
      </c>
      <c r="C1481" s="844" t="s">
        <v>2381</v>
      </c>
      <c r="D1481" s="831" t="s">
        <v>908</v>
      </c>
      <c r="E1481" s="831">
        <v>1</v>
      </c>
      <c r="F1481" s="752"/>
      <c r="G1481" s="833">
        <f t="shared" ref="G1481:G1484" si="148">TRUNC(E1481*F1481,2)</f>
        <v>0</v>
      </c>
    </row>
    <row r="1482" spans="1:7" ht="54" x14ac:dyDescent="0.2">
      <c r="A1482" s="829" t="s">
        <v>902</v>
      </c>
      <c r="B1482" s="829" t="s">
        <v>1156</v>
      </c>
      <c r="C1482" s="844" t="s">
        <v>1157</v>
      </c>
      <c r="D1482" s="831" t="s">
        <v>908</v>
      </c>
      <c r="E1482" s="831">
        <v>4</v>
      </c>
      <c r="F1482" s="752"/>
      <c r="G1482" s="833">
        <f t="shared" si="148"/>
        <v>0</v>
      </c>
    </row>
    <row r="1483" spans="1:7" ht="36" x14ac:dyDescent="0.2">
      <c r="A1483" s="829" t="s">
        <v>117</v>
      </c>
      <c r="B1483" s="829" t="s">
        <v>1140</v>
      </c>
      <c r="C1483" s="844" t="s">
        <v>1141</v>
      </c>
      <c r="D1483" s="831" t="s">
        <v>96</v>
      </c>
      <c r="E1483" s="831">
        <v>0.25</v>
      </c>
      <c r="F1483" s="752"/>
      <c r="G1483" s="833">
        <f t="shared" si="148"/>
        <v>0</v>
      </c>
    </row>
    <row r="1484" spans="1:7" ht="18" x14ac:dyDescent="0.2">
      <c r="A1484" s="829" t="s">
        <v>117</v>
      </c>
      <c r="B1484" s="829" t="s">
        <v>1109</v>
      </c>
      <c r="C1484" s="844" t="s">
        <v>1110</v>
      </c>
      <c r="D1484" s="831" t="s">
        <v>96</v>
      </c>
      <c r="E1484" s="831">
        <v>0.25</v>
      </c>
      <c r="F1484" s="752"/>
      <c r="G1484" s="833">
        <f t="shared" si="148"/>
        <v>0</v>
      </c>
    </row>
    <row r="1485" spans="1:7" ht="18" x14ac:dyDescent="0.2">
      <c r="A1485" s="835" t="s">
        <v>147</v>
      </c>
      <c r="B1485" s="836"/>
      <c r="C1485" s="836"/>
      <c r="D1485" s="836"/>
      <c r="E1485" s="836"/>
      <c r="F1485" s="837"/>
      <c r="G1485" s="838">
        <f>SUM(G1481:G1484)</f>
        <v>0</v>
      </c>
    </row>
    <row r="1486" spans="1:7" x14ac:dyDescent="0.2">
      <c r="A1486" s="843"/>
      <c r="B1486" s="843"/>
      <c r="C1486" s="843"/>
      <c r="D1486" s="843"/>
      <c r="E1486" s="843"/>
      <c r="F1486" s="843"/>
      <c r="G1486" s="843"/>
    </row>
    <row r="1487" spans="1:7" ht="18" x14ac:dyDescent="0.25">
      <c r="A1487" s="818" t="s">
        <v>213</v>
      </c>
      <c r="B1487" s="818" t="s">
        <v>723</v>
      </c>
      <c r="C1487" s="839" t="s">
        <v>1864</v>
      </c>
      <c r="D1487" s="820" t="s">
        <v>1429</v>
      </c>
      <c r="E1487" s="821"/>
      <c r="F1487" s="822"/>
      <c r="G1487" s="823">
        <f>G1493</f>
        <v>0</v>
      </c>
    </row>
    <row r="1488" spans="1:7" ht="18" x14ac:dyDescent="0.2">
      <c r="A1488" s="824"/>
      <c r="B1488" s="825"/>
      <c r="C1488" s="825"/>
      <c r="D1488" s="825"/>
      <c r="E1488" s="825"/>
      <c r="F1488" s="825"/>
      <c r="G1488" s="826"/>
    </row>
    <row r="1489" spans="1:7" ht="18" x14ac:dyDescent="0.2">
      <c r="A1489" s="827" t="s">
        <v>142</v>
      </c>
      <c r="B1489" s="828"/>
      <c r="C1489" s="825" t="s">
        <v>95</v>
      </c>
      <c r="D1489" s="825" t="s">
        <v>143</v>
      </c>
      <c r="E1489" s="825" t="s">
        <v>144</v>
      </c>
      <c r="F1489" s="825" t="s">
        <v>145</v>
      </c>
      <c r="G1489" s="826" t="s">
        <v>146</v>
      </c>
    </row>
    <row r="1490" spans="1:7" ht="36" x14ac:dyDescent="0.2">
      <c r="A1490" s="829" t="s">
        <v>902</v>
      </c>
      <c r="B1490" s="829" t="s">
        <v>1158</v>
      </c>
      <c r="C1490" s="844" t="s">
        <v>1159</v>
      </c>
      <c r="D1490" s="831" t="s">
        <v>908</v>
      </c>
      <c r="E1490" s="831">
        <v>1</v>
      </c>
      <c r="F1490" s="752"/>
      <c r="G1490" s="833">
        <f t="shared" ref="G1490:G1492" si="149">TRUNC(E1490*F1490,2)</f>
        <v>0</v>
      </c>
    </row>
    <row r="1491" spans="1:7" ht="36" x14ac:dyDescent="0.2">
      <c r="A1491" s="829" t="s">
        <v>117</v>
      </c>
      <c r="B1491" s="829" t="s">
        <v>1140</v>
      </c>
      <c r="C1491" s="844" t="s">
        <v>1141</v>
      </c>
      <c r="D1491" s="831" t="s">
        <v>96</v>
      </c>
      <c r="E1491" s="831">
        <v>0.2</v>
      </c>
      <c r="F1491" s="752"/>
      <c r="G1491" s="833">
        <f t="shared" si="149"/>
        <v>0</v>
      </c>
    </row>
    <row r="1492" spans="1:7" ht="18" x14ac:dyDescent="0.2">
      <c r="A1492" s="829" t="s">
        <v>117</v>
      </c>
      <c r="B1492" s="829" t="s">
        <v>1109</v>
      </c>
      <c r="C1492" s="844" t="s">
        <v>1110</v>
      </c>
      <c r="D1492" s="831" t="s">
        <v>96</v>
      </c>
      <c r="E1492" s="831">
        <v>0.2</v>
      </c>
      <c r="F1492" s="752"/>
      <c r="G1492" s="833">
        <f t="shared" si="149"/>
        <v>0</v>
      </c>
    </row>
    <row r="1493" spans="1:7" ht="18" x14ac:dyDescent="0.2">
      <c r="A1493" s="835" t="s">
        <v>147</v>
      </c>
      <c r="B1493" s="836"/>
      <c r="C1493" s="836"/>
      <c r="D1493" s="836"/>
      <c r="E1493" s="836"/>
      <c r="F1493" s="837"/>
      <c r="G1493" s="838">
        <f>SUM(G1490:G1492)</f>
        <v>0</v>
      </c>
    </row>
    <row r="1494" spans="1:7" x14ac:dyDescent="0.2">
      <c r="A1494" s="843"/>
      <c r="B1494" s="843"/>
      <c r="C1494" s="843"/>
      <c r="D1494" s="843"/>
      <c r="E1494" s="843"/>
      <c r="F1494" s="843"/>
      <c r="G1494" s="843"/>
    </row>
    <row r="1495" spans="1:7" ht="18" x14ac:dyDescent="0.25">
      <c r="A1495" s="818" t="s">
        <v>213</v>
      </c>
      <c r="B1495" s="818" t="s">
        <v>724</v>
      </c>
      <c r="C1495" s="839" t="s">
        <v>1865</v>
      </c>
      <c r="D1495" s="820" t="s">
        <v>1251</v>
      </c>
      <c r="E1495" s="821"/>
      <c r="F1495" s="822"/>
      <c r="G1495" s="823">
        <f>G1501</f>
        <v>0</v>
      </c>
    </row>
    <row r="1496" spans="1:7" ht="18" x14ac:dyDescent="0.2">
      <c r="A1496" s="824"/>
      <c r="B1496" s="825"/>
      <c r="C1496" s="825"/>
      <c r="D1496" s="825"/>
      <c r="E1496" s="825"/>
      <c r="F1496" s="825"/>
      <c r="G1496" s="826"/>
    </row>
    <row r="1497" spans="1:7" ht="18" x14ac:dyDescent="0.2">
      <c r="A1497" s="827" t="s">
        <v>142</v>
      </c>
      <c r="B1497" s="828"/>
      <c r="C1497" s="825" t="s">
        <v>95</v>
      </c>
      <c r="D1497" s="825" t="s">
        <v>143</v>
      </c>
      <c r="E1497" s="825" t="s">
        <v>144</v>
      </c>
      <c r="F1497" s="825" t="s">
        <v>145</v>
      </c>
      <c r="G1497" s="826" t="s">
        <v>146</v>
      </c>
    </row>
    <row r="1498" spans="1:7" ht="36" x14ac:dyDescent="0.2">
      <c r="A1498" s="829" t="s">
        <v>902</v>
      </c>
      <c r="B1498" s="829" t="s">
        <v>1160</v>
      </c>
      <c r="C1498" s="844" t="s">
        <v>1161</v>
      </c>
      <c r="D1498" s="831" t="s">
        <v>908</v>
      </c>
      <c r="E1498" s="831">
        <v>1</v>
      </c>
      <c r="F1498" s="752"/>
      <c r="G1498" s="833">
        <f t="shared" ref="G1498:G1500" si="150">TRUNC(E1498*F1498,2)</f>
        <v>0</v>
      </c>
    </row>
    <row r="1499" spans="1:7" ht="36" x14ac:dyDescent="0.2">
      <c r="A1499" s="829" t="s">
        <v>117</v>
      </c>
      <c r="B1499" s="829" t="s">
        <v>1140</v>
      </c>
      <c r="C1499" s="844" t="s">
        <v>1141</v>
      </c>
      <c r="D1499" s="831" t="s">
        <v>96</v>
      </c>
      <c r="E1499" s="831">
        <v>0.2</v>
      </c>
      <c r="F1499" s="752"/>
      <c r="G1499" s="833">
        <f t="shared" si="150"/>
        <v>0</v>
      </c>
    </row>
    <row r="1500" spans="1:7" ht="18" x14ac:dyDescent="0.2">
      <c r="A1500" s="829" t="s">
        <v>117</v>
      </c>
      <c r="B1500" s="829" t="s">
        <v>1109</v>
      </c>
      <c r="C1500" s="844" t="s">
        <v>1110</v>
      </c>
      <c r="D1500" s="831" t="s">
        <v>96</v>
      </c>
      <c r="E1500" s="831">
        <v>0.2</v>
      </c>
      <c r="F1500" s="752"/>
      <c r="G1500" s="833">
        <f t="shared" si="150"/>
        <v>0</v>
      </c>
    </row>
    <row r="1501" spans="1:7" ht="18" x14ac:dyDescent="0.2">
      <c r="A1501" s="835" t="s">
        <v>147</v>
      </c>
      <c r="B1501" s="836"/>
      <c r="C1501" s="836"/>
      <c r="D1501" s="836"/>
      <c r="E1501" s="836"/>
      <c r="F1501" s="837"/>
      <c r="G1501" s="838">
        <f>SUM(G1498:G1500)</f>
        <v>0</v>
      </c>
    </row>
    <row r="1502" spans="1:7" x14ac:dyDescent="0.2">
      <c r="A1502" s="843"/>
      <c r="B1502" s="843"/>
      <c r="C1502" s="843"/>
      <c r="D1502" s="843"/>
      <c r="E1502" s="843"/>
      <c r="F1502" s="843"/>
      <c r="G1502" s="843"/>
    </row>
    <row r="1503" spans="1:7" ht="36" x14ac:dyDescent="0.25">
      <c r="A1503" s="818" t="s">
        <v>213</v>
      </c>
      <c r="B1503" s="818" t="s">
        <v>1870</v>
      </c>
      <c r="C1503" s="839" t="s">
        <v>2202</v>
      </c>
      <c r="D1503" s="820" t="s">
        <v>1429</v>
      </c>
      <c r="E1503" s="821"/>
      <c r="F1503" s="822"/>
      <c r="G1503" s="823">
        <f>G1510</f>
        <v>0</v>
      </c>
    </row>
    <row r="1504" spans="1:7" ht="18" x14ac:dyDescent="0.2">
      <c r="A1504" s="824"/>
      <c r="B1504" s="825"/>
      <c r="C1504" s="825"/>
      <c r="D1504" s="825"/>
      <c r="E1504" s="825"/>
      <c r="F1504" s="825"/>
      <c r="G1504" s="826"/>
    </row>
    <row r="1505" spans="1:7" ht="18" x14ac:dyDescent="0.2">
      <c r="A1505" s="827" t="s">
        <v>142</v>
      </c>
      <c r="B1505" s="828"/>
      <c r="C1505" s="825" t="s">
        <v>95</v>
      </c>
      <c r="D1505" s="825" t="s">
        <v>143</v>
      </c>
      <c r="E1505" s="825" t="s">
        <v>144</v>
      </c>
      <c r="F1505" s="825" t="s">
        <v>145</v>
      </c>
      <c r="G1505" s="826" t="s">
        <v>146</v>
      </c>
    </row>
    <row r="1506" spans="1:7" ht="36" x14ac:dyDescent="0.2">
      <c r="A1506" s="829" t="s">
        <v>902</v>
      </c>
      <c r="B1506" s="829" t="s">
        <v>2382</v>
      </c>
      <c r="C1506" s="844" t="s">
        <v>2383</v>
      </c>
      <c r="D1506" s="831" t="s">
        <v>908</v>
      </c>
      <c r="E1506" s="831">
        <v>1.1000000000000001</v>
      </c>
      <c r="F1506" s="752"/>
      <c r="G1506" s="833">
        <f t="shared" ref="G1506:G1509" si="151">TRUNC(E1506*F1506,2)</f>
        <v>0</v>
      </c>
    </row>
    <row r="1507" spans="1:7" ht="54" x14ac:dyDescent="0.2">
      <c r="A1507" s="829" t="s">
        <v>902</v>
      </c>
      <c r="B1507" s="829" t="s">
        <v>1156</v>
      </c>
      <c r="C1507" s="844" t="s">
        <v>1157</v>
      </c>
      <c r="D1507" s="831" t="s">
        <v>908</v>
      </c>
      <c r="E1507" s="831">
        <v>4</v>
      </c>
      <c r="F1507" s="752"/>
      <c r="G1507" s="833">
        <f t="shared" si="151"/>
        <v>0</v>
      </c>
    </row>
    <row r="1508" spans="1:7" ht="36" x14ac:dyDescent="0.2">
      <c r="A1508" s="829" t="s">
        <v>117</v>
      </c>
      <c r="B1508" s="829" t="s">
        <v>1140</v>
      </c>
      <c r="C1508" s="844" t="s">
        <v>1141</v>
      </c>
      <c r="D1508" s="831" t="s">
        <v>96</v>
      </c>
      <c r="E1508" s="831">
        <v>0.3</v>
      </c>
      <c r="F1508" s="752"/>
      <c r="G1508" s="833">
        <f t="shared" si="151"/>
        <v>0</v>
      </c>
    </row>
    <row r="1509" spans="1:7" ht="18" x14ac:dyDescent="0.2">
      <c r="A1509" s="829" t="s">
        <v>117</v>
      </c>
      <c r="B1509" s="829" t="s">
        <v>1109</v>
      </c>
      <c r="C1509" s="844" t="s">
        <v>1110</v>
      </c>
      <c r="D1509" s="831" t="s">
        <v>96</v>
      </c>
      <c r="E1509" s="831">
        <v>0.3</v>
      </c>
      <c r="F1509" s="752"/>
      <c r="G1509" s="833">
        <f t="shared" si="151"/>
        <v>0</v>
      </c>
    </row>
    <row r="1510" spans="1:7" ht="18" x14ac:dyDescent="0.2">
      <c r="A1510" s="835" t="s">
        <v>147</v>
      </c>
      <c r="B1510" s="836"/>
      <c r="C1510" s="836"/>
      <c r="D1510" s="836"/>
      <c r="E1510" s="836"/>
      <c r="F1510" s="837"/>
      <c r="G1510" s="838">
        <f>SUM(G1506:G1509)</f>
        <v>0</v>
      </c>
    </row>
    <row r="1511" spans="1:7" x14ac:dyDescent="0.2">
      <c r="A1511" s="843"/>
      <c r="B1511" s="843"/>
      <c r="C1511" s="843"/>
      <c r="D1511" s="843"/>
      <c r="E1511" s="843"/>
      <c r="F1511" s="843"/>
      <c r="G1511" s="843"/>
    </row>
    <row r="1512" spans="1:7" ht="36" x14ac:dyDescent="0.25">
      <c r="A1512" s="818" t="s">
        <v>213</v>
      </c>
      <c r="B1512" s="818" t="s">
        <v>1871</v>
      </c>
      <c r="C1512" s="839" t="s">
        <v>1872</v>
      </c>
      <c r="D1512" s="820" t="s">
        <v>1251</v>
      </c>
      <c r="E1512" s="821"/>
      <c r="F1512" s="822"/>
      <c r="G1512" s="823">
        <f>G1519</f>
        <v>0</v>
      </c>
    </row>
    <row r="1513" spans="1:7" ht="18" x14ac:dyDescent="0.2">
      <c r="A1513" s="824"/>
      <c r="B1513" s="825"/>
      <c r="C1513" s="825"/>
      <c r="D1513" s="825"/>
      <c r="E1513" s="825"/>
      <c r="F1513" s="825"/>
      <c r="G1513" s="826"/>
    </row>
    <row r="1514" spans="1:7" ht="18" x14ac:dyDescent="0.2">
      <c r="A1514" s="827" t="s">
        <v>142</v>
      </c>
      <c r="B1514" s="828"/>
      <c r="C1514" s="825" t="s">
        <v>95</v>
      </c>
      <c r="D1514" s="825" t="s">
        <v>143</v>
      </c>
      <c r="E1514" s="825" t="s">
        <v>144</v>
      </c>
      <c r="F1514" s="825" t="s">
        <v>145</v>
      </c>
      <c r="G1514" s="826" t="s">
        <v>146</v>
      </c>
    </row>
    <row r="1515" spans="1:7" ht="36" x14ac:dyDescent="0.2">
      <c r="A1515" s="829" t="s">
        <v>902</v>
      </c>
      <c r="B1515" s="829" t="s">
        <v>2384</v>
      </c>
      <c r="C1515" s="844" t="s">
        <v>2385</v>
      </c>
      <c r="D1515" s="831" t="s">
        <v>908</v>
      </c>
      <c r="E1515" s="831">
        <v>1</v>
      </c>
      <c r="F1515" s="752"/>
      <c r="G1515" s="833">
        <f t="shared" ref="G1515:G1518" si="152">TRUNC(E1515*F1515,2)</f>
        <v>0</v>
      </c>
    </row>
    <row r="1516" spans="1:7" ht="54" x14ac:dyDescent="0.2">
      <c r="A1516" s="829" t="s">
        <v>902</v>
      </c>
      <c r="B1516" s="829" t="s">
        <v>1156</v>
      </c>
      <c r="C1516" s="844" t="s">
        <v>1157</v>
      </c>
      <c r="D1516" s="831" t="s">
        <v>908</v>
      </c>
      <c r="E1516" s="831">
        <v>4</v>
      </c>
      <c r="F1516" s="752"/>
      <c r="G1516" s="833">
        <f t="shared" si="152"/>
        <v>0</v>
      </c>
    </row>
    <row r="1517" spans="1:7" ht="36" x14ac:dyDescent="0.2">
      <c r="A1517" s="829" t="s">
        <v>117</v>
      </c>
      <c r="B1517" s="829" t="s">
        <v>1140</v>
      </c>
      <c r="C1517" s="844" t="s">
        <v>1141</v>
      </c>
      <c r="D1517" s="831" t="s">
        <v>96</v>
      </c>
      <c r="E1517" s="831">
        <v>0.3</v>
      </c>
      <c r="F1517" s="752"/>
      <c r="G1517" s="833">
        <f t="shared" si="152"/>
        <v>0</v>
      </c>
    </row>
    <row r="1518" spans="1:7" ht="18" x14ac:dyDescent="0.2">
      <c r="A1518" s="829" t="s">
        <v>117</v>
      </c>
      <c r="B1518" s="829" t="s">
        <v>1109</v>
      </c>
      <c r="C1518" s="844" t="s">
        <v>1110</v>
      </c>
      <c r="D1518" s="831" t="s">
        <v>96</v>
      </c>
      <c r="E1518" s="831">
        <v>0.3</v>
      </c>
      <c r="F1518" s="752"/>
      <c r="G1518" s="833">
        <f t="shared" si="152"/>
        <v>0</v>
      </c>
    </row>
    <row r="1519" spans="1:7" ht="18" x14ac:dyDescent="0.2">
      <c r="A1519" s="835" t="s">
        <v>147</v>
      </c>
      <c r="B1519" s="836"/>
      <c r="C1519" s="836"/>
      <c r="D1519" s="836"/>
      <c r="E1519" s="836"/>
      <c r="F1519" s="837"/>
      <c r="G1519" s="838">
        <f>SUM(G1515:G1518)</f>
        <v>0</v>
      </c>
    </row>
    <row r="1520" spans="1:7" x14ac:dyDescent="0.2">
      <c r="A1520" s="843"/>
      <c r="B1520" s="843"/>
      <c r="C1520" s="843"/>
      <c r="D1520" s="843"/>
      <c r="E1520" s="843"/>
      <c r="F1520" s="843"/>
      <c r="G1520" s="843"/>
    </row>
    <row r="1521" spans="1:7" ht="54" x14ac:dyDescent="0.25">
      <c r="A1521" s="818" t="s">
        <v>213</v>
      </c>
      <c r="B1521" s="818" t="s">
        <v>831</v>
      </c>
      <c r="C1521" s="839" t="s">
        <v>2194</v>
      </c>
      <c r="D1521" s="820" t="s">
        <v>1508</v>
      </c>
      <c r="E1521" s="821"/>
      <c r="F1521" s="822"/>
      <c r="G1521" s="823">
        <f>G1528</f>
        <v>0</v>
      </c>
    </row>
    <row r="1522" spans="1:7" ht="18" x14ac:dyDescent="0.2">
      <c r="A1522" s="824"/>
      <c r="B1522" s="825"/>
      <c r="C1522" s="825"/>
      <c r="D1522" s="825"/>
      <c r="E1522" s="825"/>
      <c r="F1522" s="825"/>
      <c r="G1522" s="826"/>
    </row>
    <row r="1523" spans="1:7" ht="18" x14ac:dyDescent="0.2">
      <c r="A1523" s="827" t="s">
        <v>142</v>
      </c>
      <c r="B1523" s="828"/>
      <c r="C1523" s="825" t="s">
        <v>95</v>
      </c>
      <c r="D1523" s="825" t="s">
        <v>143</v>
      </c>
      <c r="E1523" s="825" t="s">
        <v>144</v>
      </c>
      <c r="F1523" s="825" t="s">
        <v>145</v>
      </c>
      <c r="G1523" s="826" t="s">
        <v>146</v>
      </c>
    </row>
    <row r="1524" spans="1:7" ht="54" x14ac:dyDescent="0.2">
      <c r="A1524" s="829" t="s">
        <v>902</v>
      </c>
      <c r="B1524" s="829" t="s">
        <v>1188</v>
      </c>
      <c r="C1524" s="844" t="s">
        <v>1189</v>
      </c>
      <c r="D1524" s="831" t="s">
        <v>916</v>
      </c>
      <c r="E1524" s="831">
        <v>1.05</v>
      </c>
      <c r="F1524" s="752"/>
      <c r="G1524" s="833">
        <f t="shared" ref="G1524:G1527" si="153">TRUNC(E1524*F1524,2)</f>
        <v>0</v>
      </c>
    </row>
    <row r="1525" spans="1:7" ht="36" x14ac:dyDescent="0.2">
      <c r="A1525" s="829" t="s">
        <v>117</v>
      </c>
      <c r="B1525" s="829" t="s">
        <v>1140</v>
      </c>
      <c r="C1525" s="844" t="s">
        <v>1141</v>
      </c>
      <c r="D1525" s="831" t="s">
        <v>96</v>
      </c>
      <c r="E1525" s="831">
        <v>0.15720000000000001</v>
      </c>
      <c r="F1525" s="752"/>
      <c r="G1525" s="833">
        <f t="shared" si="153"/>
        <v>0</v>
      </c>
    </row>
    <row r="1526" spans="1:7" ht="18" x14ac:dyDescent="0.2">
      <c r="A1526" s="829" t="s">
        <v>117</v>
      </c>
      <c r="B1526" s="829" t="s">
        <v>1109</v>
      </c>
      <c r="C1526" s="844" t="s">
        <v>1110</v>
      </c>
      <c r="D1526" s="831" t="s">
        <v>96</v>
      </c>
      <c r="E1526" s="831">
        <v>0.15720000000000001</v>
      </c>
      <c r="F1526" s="752"/>
      <c r="G1526" s="833">
        <f t="shared" si="153"/>
        <v>0</v>
      </c>
    </row>
    <row r="1527" spans="1:7" ht="90" x14ac:dyDescent="0.2">
      <c r="A1527" s="829" t="s">
        <v>117</v>
      </c>
      <c r="B1527" s="829" t="s">
        <v>1164</v>
      </c>
      <c r="C1527" s="844" t="s">
        <v>1165</v>
      </c>
      <c r="D1527" s="831" t="s">
        <v>128</v>
      </c>
      <c r="E1527" s="831">
        <v>1</v>
      </c>
      <c r="F1527" s="752"/>
      <c r="G1527" s="833">
        <f t="shared" si="153"/>
        <v>0</v>
      </c>
    </row>
    <row r="1528" spans="1:7" ht="18" x14ac:dyDescent="0.2">
      <c r="A1528" s="835" t="s">
        <v>147</v>
      </c>
      <c r="B1528" s="836"/>
      <c r="C1528" s="836"/>
      <c r="D1528" s="836"/>
      <c r="E1528" s="836"/>
      <c r="F1528" s="837"/>
      <c r="G1528" s="838">
        <f>SUM(G1524:G1527)</f>
        <v>0</v>
      </c>
    </row>
    <row r="1529" spans="1:7" x14ac:dyDescent="0.2">
      <c r="A1529" s="843"/>
      <c r="B1529" s="843"/>
      <c r="C1529" s="843"/>
      <c r="D1529" s="843"/>
      <c r="E1529" s="843"/>
      <c r="F1529" s="843"/>
      <c r="G1529" s="843"/>
    </row>
    <row r="1530" spans="1:7" ht="36" x14ac:dyDescent="0.25">
      <c r="A1530" s="818" t="s">
        <v>213</v>
      </c>
      <c r="B1530" s="818" t="s">
        <v>1907</v>
      </c>
      <c r="C1530" s="839" t="s">
        <v>1908</v>
      </c>
      <c r="D1530" s="820" t="s">
        <v>1279</v>
      </c>
      <c r="E1530" s="821"/>
      <c r="F1530" s="822"/>
      <c r="G1530" s="823">
        <f>G1537</f>
        <v>0</v>
      </c>
    </row>
    <row r="1531" spans="1:7" ht="18" x14ac:dyDescent="0.2">
      <c r="A1531" s="824"/>
      <c r="B1531" s="825"/>
      <c r="C1531" s="825"/>
      <c r="D1531" s="825"/>
      <c r="E1531" s="825"/>
      <c r="F1531" s="825"/>
      <c r="G1531" s="826"/>
    </row>
    <row r="1532" spans="1:7" ht="18" x14ac:dyDescent="0.2">
      <c r="A1532" s="827" t="s">
        <v>142</v>
      </c>
      <c r="B1532" s="828"/>
      <c r="C1532" s="825" t="s">
        <v>95</v>
      </c>
      <c r="D1532" s="825" t="s">
        <v>143</v>
      </c>
      <c r="E1532" s="825" t="s">
        <v>144</v>
      </c>
      <c r="F1532" s="825" t="s">
        <v>145</v>
      </c>
      <c r="G1532" s="826" t="s">
        <v>146</v>
      </c>
    </row>
    <row r="1533" spans="1:7" ht="54" x14ac:dyDescent="0.2">
      <c r="A1533" s="829" t="s">
        <v>902</v>
      </c>
      <c r="B1533" s="829" t="s">
        <v>2386</v>
      </c>
      <c r="C1533" s="844" t="s">
        <v>2387</v>
      </c>
      <c r="D1533" s="831" t="s">
        <v>916</v>
      </c>
      <c r="E1533" s="831">
        <v>1.05</v>
      </c>
      <c r="F1533" s="752"/>
      <c r="G1533" s="833">
        <f t="shared" ref="G1533:G1536" si="154">TRUNC(E1533*F1533,2)</f>
        <v>0</v>
      </c>
    </row>
    <row r="1534" spans="1:7" ht="36" x14ac:dyDescent="0.2">
      <c r="A1534" s="829" t="s">
        <v>117</v>
      </c>
      <c r="B1534" s="829" t="s">
        <v>1140</v>
      </c>
      <c r="C1534" s="844" t="s">
        <v>1141</v>
      </c>
      <c r="D1534" s="831" t="s">
        <v>96</v>
      </c>
      <c r="E1534" s="831">
        <v>0.15720000000000001</v>
      </c>
      <c r="F1534" s="752"/>
      <c r="G1534" s="833">
        <f t="shared" si="154"/>
        <v>0</v>
      </c>
    </row>
    <row r="1535" spans="1:7" ht="18" x14ac:dyDescent="0.2">
      <c r="A1535" s="829" t="s">
        <v>117</v>
      </c>
      <c r="B1535" s="829" t="s">
        <v>1109</v>
      </c>
      <c r="C1535" s="844" t="s">
        <v>1110</v>
      </c>
      <c r="D1535" s="831" t="s">
        <v>96</v>
      </c>
      <c r="E1535" s="831">
        <v>0.15720000000000001</v>
      </c>
      <c r="F1535" s="752"/>
      <c r="G1535" s="833">
        <f t="shared" si="154"/>
        <v>0</v>
      </c>
    </row>
    <row r="1536" spans="1:7" ht="90" x14ac:dyDescent="0.2">
      <c r="A1536" s="829" t="s">
        <v>117</v>
      </c>
      <c r="B1536" s="829" t="s">
        <v>1164</v>
      </c>
      <c r="C1536" s="844" t="s">
        <v>1165</v>
      </c>
      <c r="D1536" s="831" t="s">
        <v>128</v>
      </c>
      <c r="E1536" s="831">
        <v>1</v>
      </c>
      <c r="F1536" s="752"/>
      <c r="G1536" s="833">
        <f t="shared" si="154"/>
        <v>0</v>
      </c>
    </row>
    <row r="1537" spans="1:7" ht="18" x14ac:dyDescent="0.2">
      <c r="A1537" s="835" t="s">
        <v>147</v>
      </c>
      <c r="B1537" s="836"/>
      <c r="C1537" s="836"/>
      <c r="D1537" s="836"/>
      <c r="E1537" s="836"/>
      <c r="F1537" s="837"/>
      <c r="G1537" s="838">
        <f>SUM(G1533:G1536)</f>
        <v>0</v>
      </c>
    </row>
    <row r="1538" spans="1:7" x14ac:dyDescent="0.2">
      <c r="A1538" s="843"/>
      <c r="B1538" s="843"/>
      <c r="C1538" s="843"/>
      <c r="D1538" s="843"/>
      <c r="E1538" s="843"/>
      <c r="F1538" s="843"/>
      <c r="G1538" s="843"/>
    </row>
    <row r="1539" spans="1:7" ht="36" x14ac:dyDescent="0.25">
      <c r="A1539" s="818" t="s">
        <v>213</v>
      </c>
      <c r="B1539" s="818" t="s">
        <v>1909</v>
      </c>
      <c r="C1539" s="839" t="s">
        <v>2195</v>
      </c>
      <c r="D1539" s="820" t="s">
        <v>1279</v>
      </c>
      <c r="E1539" s="821"/>
      <c r="F1539" s="822"/>
      <c r="G1539" s="823">
        <f>G1546</f>
        <v>0</v>
      </c>
    </row>
    <row r="1540" spans="1:7" ht="18" x14ac:dyDescent="0.2">
      <c r="A1540" s="824"/>
      <c r="B1540" s="825"/>
      <c r="C1540" s="825"/>
      <c r="D1540" s="825"/>
      <c r="E1540" s="825"/>
      <c r="F1540" s="825"/>
      <c r="G1540" s="826"/>
    </row>
    <row r="1541" spans="1:7" ht="18" x14ac:dyDescent="0.2">
      <c r="A1541" s="827" t="s">
        <v>142</v>
      </c>
      <c r="B1541" s="828"/>
      <c r="C1541" s="825" t="s">
        <v>95</v>
      </c>
      <c r="D1541" s="825" t="s">
        <v>143</v>
      </c>
      <c r="E1541" s="825" t="s">
        <v>144</v>
      </c>
      <c r="F1541" s="825" t="s">
        <v>145</v>
      </c>
      <c r="G1541" s="826" t="s">
        <v>146</v>
      </c>
    </row>
    <row r="1542" spans="1:7" ht="54" x14ac:dyDescent="0.2">
      <c r="A1542" s="829" t="s">
        <v>902</v>
      </c>
      <c r="B1542" s="829" t="s">
        <v>2388</v>
      </c>
      <c r="C1542" s="844" t="s">
        <v>2389</v>
      </c>
      <c r="D1542" s="831" t="s">
        <v>916</v>
      </c>
      <c r="E1542" s="831">
        <v>1.05</v>
      </c>
      <c r="F1542" s="752"/>
      <c r="G1542" s="833">
        <f t="shared" ref="G1542:G1545" si="155">TRUNC(E1542*F1542,2)</f>
        <v>0</v>
      </c>
    </row>
    <row r="1543" spans="1:7" ht="36" x14ac:dyDescent="0.2">
      <c r="A1543" s="829" t="s">
        <v>117</v>
      </c>
      <c r="B1543" s="829" t="s">
        <v>1140</v>
      </c>
      <c r="C1543" s="844" t="s">
        <v>1141</v>
      </c>
      <c r="D1543" s="831" t="s">
        <v>96</v>
      </c>
      <c r="E1543" s="831">
        <v>0.15720000000000001</v>
      </c>
      <c r="F1543" s="752"/>
      <c r="G1543" s="833">
        <f t="shared" si="155"/>
        <v>0</v>
      </c>
    </row>
    <row r="1544" spans="1:7" ht="18" x14ac:dyDescent="0.2">
      <c r="A1544" s="829" t="s">
        <v>117</v>
      </c>
      <c r="B1544" s="829" t="s">
        <v>1109</v>
      </c>
      <c r="C1544" s="844" t="s">
        <v>1110</v>
      </c>
      <c r="D1544" s="831" t="s">
        <v>96</v>
      </c>
      <c r="E1544" s="831">
        <v>0.15720000000000001</v>
      </c>
      <c r="F1544" s="752"/>
      <c r="G1544" s="833">
        <f t="shared" si="155"/>
        <v>0</v>
      </c>
    </row>
    <row r="1545" spans="1:7" ht="90" x14ac:dyDescent="0.2">
      <c r="A1545" s="829" t="s">
        <v>117</v>
      </c>
      <c r="B1545" s="829" t="s">
        <v>1164</v>
      </c>
      <c r="C1545" s="844" t="s">
        <v>1165</v>
      </c>
      <c r="D1545" s="831" t="s">
        <v>128</v>
      </c>
      <c r="E1545" s="831">
        <v>1</v>
      </c>
      <c r="F1545" s="752"/>
      <c r="G1545" s="833">
        <f t="shared" si="155"/>
        <v>0</v>
      </c>
    </row>
    <row r="1546" spans="1:7" ht="18" x14ac:dyDescent="0.2">
      <c r="A1546" s="835" t="s">
        <v>147</v>
      </c>
      <c r="B1546" s="836"/>
      <c r="C1546" s="836"/>
      <c r="D1546" s="836"/>
      <c r="E1546" s="836"/>
      <c r="F1546" s="837"/>
      <c r="G1546" s="838">
        <f>SUM(G1542:G1545)</f>
        <v>0</v>
      </c>
    </row>
    <row r="1547" spans="1:7" x14ac:dyDescent="0.2">
      <c r="A1547" s="843"/>
      <c r="B1547" s="843"/>
      <c r="C1547" s="843"/>
      <c r="D1547" s="843"/>
      <c r="E1547" s="843"/>
      <c r="F1547" s="843"/>
      <c r="G1547" s="843"/>
    </row>
    <row r="1548" spans="1:7" ht="36" x14ac:dyDescent="0.25">
      <c r="A1548" s="818" t="s">
        <v>213</v>
      </c>
      <c r="B1548" s="818" t="s">
        <v>1910</v>
      </c>
      <c r="C1548" s="839" t="s">
        <v>2196</v>
      </c>
      <c r="D1548" s="820" t="s">
        <v>1279</v>
      </c>
      <c r="E1548" s="821"/>
      <c r="F1548" s="822"/>
      <c r="G1548" s="823">
        <f>G1555</f>
        <v>0</v>
      </c>
    </row>
    <row r="1549" spans="1:7" ht="18" x14ac:dyDescent="0.2">
      <c r="A1549" s="824"/>
      <c r="B1549" s="825"/>
      <c r="C1549" s="825"/>
      <c r="D1549" s="825"/>
      <c r="E1549" s="825"/>
      <c r="F1549" s="825"/>
      <c r="G1549" s="826"/>
    </row>
    <row r="1550" spans="1:7" ht="18" x14ac:dyDescent="0.2">
      <c r="A1550" s="827" t="s">
        <v>142</v>
      </c>
      <c r="B1550" s="828"/>
      <c r="C1550" s="825" t="s">
        <v>95</v>
      </c>
      <c r="D1550" s="825" t="s">
        <v>143</v>
      </c>
      <c r="E1550" s="825" t="s">
        <v>144</v>
      </c>
      <c r="F1550" s="825" t="s">
        <v>145</v>
      </c>
      <c r="G1550" s="826" t="s">
        <v>146</v>
      </c>
    </row>
    <row r="1551" spans="1:7" ht="54" x14ac:dyDescent="0.2">
      <c r="A1551" s="829" t="s">
        <v>902</v>
      </c>
      <c r="B1551" s="829" t="s">
        <v>2390</v>
      </c>
      <c r="C1551" s="844" t="s">
        <v>2391</v>
      </c>
      <c r="D1551" s="831" t="s">
        <v>916</v>
      </c>
      <c r="E1551" s="831">
        <v>1.05</v>
      </c>
      <c r="F1551" s="752"/>
      <c r="G1551" s="833">
        <f t="shared" ref="G1551:G1554" si="156">TRUNC(E1551*F1551,2)</f>
        <v>0</v>
      </c>
    </row>
    <row r="1552" spans="1:7" ht="36" x14ac:dyDescent="0.2">
      <c r="A1552" s="829" t="s">
        <v>117</v>
      </c>
      <c r="B1552" s="829" t="s">
        <v>1140</v>
      </c>
      <c r="C1552" s="844" t="s">
        <v>1141</v>
      </c>
      <c r="D1552" s="831" t="s">
        <v>96</v>
      </c>
      <c r="E1552" s="831">
        <v>0.15720000000000001</v>
      </c>
      <c r="F1552" s="752"/>
      <c r="G1552" s="833">
        <f t="shared" si="156"/>
        <v>0</v>
      </c>
    </row>
    <row r="1553" spans="1:7" ht="18" x14ac:dyDescent="0.2">
      <c r="A1553" s="829" t="s">
        <v>117</v>
      </c>
      <c r="B1553" s="829" t="s">
        <v>1109</v>
      </c>
      <c r="C1553" s="844" t="s">
        <v>1110</v>
      </c>
      <c r="D1553" s="831" t="s">
        <v>96</v>
      </c>
      <c r="E1553" s="831">
        <v>0.15720000000000001</v>
      </c>
      <c r="F1553" s="752"/>
      <c r="G1553" s="833">
        <f t="shared" si="156"/>
        <v>0</v>
      </c>
    </row>
    <row r="1554" spans="1:7" ht="90" x14ac:dyDescent="0.2">
      <c r="A1554" s="829" t="s">
        <v>117</v>
      </c>
      <c r="B1554" s="829" t="s">
        <v>1164</v>
      </c>
      <c r="C1554" s="844" t="s">
        <v>1165</v>
      </c>
      <c r="D1554" s="831" t="s">
        <v>128</v>
      </c>
      <c r="E1554" s="831">
        <v>1</v>
      </c>
      <c r="F1554" s="752"/>
      <c r="G1554" s="833">
        <f t="shared" si="156"/>
        <v>0</v>
      </c>
    </row>
    <row r="1555" spans="1:7" ht="18" x14ac:dyDescent="0.2">
      <c r="A1555" s="835" t="s">
        <v>147</v>
      </c>
      <c r="B1555" s="836"/>
      <c r="C1555" s="836"/>
      <c r="D1555" s="836"/>
      <c r="E1555" s="836"/>
      <c r="F1555" s="837"/>
      <c r="G1555" s="838">
        <f>SUM(G1551:G1554)</f>
        <v>0</v>
      </c>
    </row>
    <row r="1556" spans="1:7" x14ac:dyDescent="0.2">
      <c r="A1556" s="843"/>
      <c r="B1556" s="843"/>
      <c r="C1556" s="843"/>
      <c r="D1556" s="843"/>
      <c r="E1556" s="843"/>
      <c r="F1556" s="843"/>
      <c r="G1556" s="843"/>
    </row>
    <row r="1557" spans="1:7" ht="54" x14ac:dyDescent="0.25">
      <c r="A1557" s="818" t="s">
        <v>213</v>
      </c>
      <c r="B1557" s="818" t="s">
        <v>770</v>
      </c>
      <c r="C1557" s="839" t="s">
        <v>1939</v>
      </c>
      <c r="D1557" s="820" t="s">
        <v>1508</v>
      </c>
      <c r="E1557" s="821"/>
      <c r="F1557" s="822"/>
      <c r="G1557" s="823">
        <f>G1565</f>
        <v>0</v>
      </c>
    </row>
    <row r="1558" spans="1:7" ht="18" x14ac:dyDescent="0.2">
      <c r="A1558" s="824"/>
      <c r="B1558" s="825"/>
      <c r="C1558" s="825"/>
      <c r="D1558" s="825"/>
      <c r="E1558" s="825"/>
      <c r="F1558" s="825"/>
      <c r="G1558" s="826"/>
    </row>
    <row r="1559" spans="1:7" ht="18" x14ac:dyDescent="0.2">
      <c r="A1559" s="827" t="s">
        <v>142</v>
      </c>
      <c r="B1559" s="828"/>
      <c r="C1559" s="825" t="s">
        <v>95</v>
      </c>
      <c r="D1559" s="825" t="s">
        <v>143</v>
      </c>
      <c r="E1559" s="825" t="s">
        <v>144</v>
      </c>
      <c r="F1559" s="825" t="s">
        <v>145</v>
      </c>
      <c r="G1559" s="826" t="s">
        <v>146</v>
      </c>
    </row>
    <row r="1560" spans="1:7" ht="18" x14ac:dyDescent="0.2">
      <c r="A1560" s="829" t="s">
        <v>118</v>
      </c>
      <c r="B1560" s="829" t="s">
        <v>1166</v>
      </c>
      <c r="C1560" s="844" t="s">
        <v>1167</v>
      </c>
      <c r="D1560" s="831" t="s">
        <v>128</v>
      </c>
      <c r="E1560" s="831">
        <v>1</v>
      </c>
      <c r="F1560" s="752"/>
      <c r="G1560" s="833">
        <f t="shared" ref="G1560:G1564" si="157">TRUNC(E1560*F1560,2)</f>
        <v>0</v>
      </c>
    </row>
    <row r="1561" spans="1:7" ht="18" x14ac:dyDescent="0.2">
      <c r="A1561" s="829" t="s">
        <v>118</v>
      </c>
      <c r="B1561" s="829" t="s">
        <v>1168</v>
      </c>
      <c r="C1561" s="844" t="s">
        <v>1169</v>
      </c>
      <c r="D1561" s="831" t="s">
        <v>128</v>
      </c>
      <c r="E1561" s="831">
        <v>1</v>
      </c>
      <c r="F1561" s="752"/>
      <c r="G1561" s="833">
        <f t="shared" si="157"/>
        <v>0</v>
      </c>
    </row>
    <row r="1562" spans="1:7" ht="36" x14ac:dyDescent="0.2">
      <c r="A1562" s="829" t="s">
        <v>117</v>
      </c>
      <c r="B1562" s="829" t="s">
        <v>1140</v>
      </c>
      <c r="C1562" s="844" t="s">
        <v>1141</v>
      </c>
      <c r="D1562" s="831" t="s">
        <v>96</v>
      </c>
      <c r="E1562" s="831">
        <v>0.12</v>
      </c>
      <c r="F1562" s="752"/>
      <c r="G1562" s="833">
        <f t="shared" si="157"/>
        <v>0</v>
      </c>
    </row>
    <row r="1563" spans="1:7" ht="18" x14ac:dyDescent="0.2">
      <c r="A1563" s="829" t="s">
        <v>117</v>
      </c>
      <c r="B1563" s="829" t="s">
        <v>1109</v>
      </c>
      <c r="C1563" s="844" t="s">
        <v>1110</v>
      </c>
      <c r="D1563" s="831" t="s">
        <v>96</v>
      </c>
      <c r="E1563" s="831">
        <v>0.12</v>
      </c>
      <c r="F1563" s="752"/>
      <c r="G1563" s="833">
        <f t="shared" si="157"/>
        <v>0</v>
      </c>
    </row>
    <row r="1564" spans="1:7" ht="72" x14ac:dyDescent="0.2">
      <c r="A1564" s="829" t="s">
        <v>117</v>
      </c>
      <c r="B1564" s="829" t="s">
        <v>1170</v>
      </c>
      <c r="C1564" s="844" t="s">
        <v>1171</v>
      </c>
      <c r="D1564" s="831" t="s">
        <v>128</v>
      </c>
      <c r="E1564" s="831">
        <v>1</v>
      </c>
      <c r="F1564" s="752"/>
      <c r="G1564" s="833">
        <f t="shared" si="157"/>
        <v>0</v>
      </c>
    </row>
    <row r="1565" spans="1:7" ht="18" x14ac:dyDescent="0.2">
      <c r="A1565" s="835" t="s">
        <v>147</v>
      </c>
      <c r="B1565" s="836"/>
      <c r="C1565" s="836"/>
      <c r="D1565" s="836"/>
      <c r="E1565" s="836"/>
      <c r="F1565" s="837"/>
      <c r="G1565" s="838">
        <f>SUM(G1560:G1564)</f>
        <v>0</v>
      </c>
    </row>
    <row r="1566" spans="1:7" x14ac:dyDescent="0.2">
      <c r="A1566" s="843"/>
      <c r="B1566" s="843"/>
      <c r="C1566" s="843"/>
      <c r="D1566" s="843"/>
      <c r="E1566" s="843"/>
      <c r="F1566" s="843"/>
      <c r="G1566" s="843"/>
    </row>
    <row r="1567" spans="1:7" ht="54" x14ac:dyDescent="0.25">
      <c r="A1567" s="818" t="s">
        <v>213</v>
      </c>
      <c r="B1567" s="818" t="s">
        <v>1940</v>
      </c>
      <c r="C1567" s="839" t="s">
        <v>2193</v>
      </c>
      <c r="D1567" s="820" t="s">
        <v>1508</v>
      </c>
      <c r="E1567" s="821"/>
      <c r="F1567" s="822"/>
      <c r="G1567" s="823">
        <f>G1575</f>
        <v>0</v>
      </c>
    </row>
    <row r="1568" spans="1:7" ht="18" x14ac:dyDescent="0.2">
      <c r="A1568" s="824"/>
      <c r="B1568" s="825"/>
      <c r="C1568" s="825"/>
      <c r="D1568" s="825"/>
      <c r="E1568" s="825"/>
      <c r="F1568" s="825"/>
      <c r="G1568" s="826"/>
    </row>
    <row r="1569" spans="1:7" ht="18" x14ac:dyDescent="0.2">
      <c r="A1569" s="827" t="s">
        <v>142</v>
      </c>
      <c r="B1569" s="828"/>
      <c r="C1569" s="825" t="s">
        <v>95</v>
      </c>
      <c r="D1569" s="825" t="s">
        <v>143</v>
      </c>
      <c r="E1569" s="825" t="s">
        <v>144</v>
      </c>
      <c r="F1569" s="825" t="s">
        <v>145</v>
      </c>
      <c r="G1569" s="826" t="s">
        <v>146</v>
      </c>
    </row>
    <row r="1570" spans="1:7" ht="18" x14ac:dyDescent="0.2">
      <c r="A1570" s="829" t="s">
        <v>118</v>
      </c>
      <c r="B1570" s="829" t="s">
        <v>2393</v>
      </c>
      <c r="C1570" s="844" t="s">
        <v>2394</v>
      </c>
      <c r="D1570" s="831" t="s">
        <v>128</v>
      </c>
      <c r="E1570" s="831">
        <v>1</v>
      </c>
      <c r="F1570" s="752"/>
      <c r="G1570" s="833">
        <f t="shared" ref="G1570:G1574" si="158">TRUNC(E1570*F1570,2)</f>
        <v>0</v>
      </c>
    </row>
    <row r="1571" spans="1:7" ht="18" x14ac:dyDescent="0.2">
      <c r="A1571" s="829" t="s">
        <v>118</v>
      </c>
      <c r="B1571" s="829" t="s">
        <v>2395</v>
      </c>
      <c r="C1571" s="844" t="s">
        <v>2396</v>
      </c>
      <c r="D1571" s="831" t="s">
        <v>128</v>
      </c>
      <c r="E1571" s="831">
        <v>1</v>
      </c>
      <c r="F1571" s="752"/>
      <c r="G1571" s="833">
        <f t="shared" si="158"/>
        <v>0</v>
      </c>
    </row>
    <row r="1572" spans="1:7" ht="36" x14ac:dyDescent="0.2">
      <c r="A1572" s="829" t="s">
        <v>117</v>
      </c>
      <c r="B1572" s="829" t="s">
        <v>1140</v>
      </c>
      <c r="C1572" s="844" t="s">
        <v>1141</v>
      </c>
      <c r="D1572" s="831" t="s">
        <v>96</v>
      </c>
      <c r="E1572" s="831">
        <v>8.5199999999999998E-2</v>
      </c>
      <c r="F1572" s="752"/>
      <c r="G1572" s="833">
        <f t="shared" si="158"/>
        <v>0</v>
      </c>
    </row>
    <row r="1573" spans="1:7" ht="18" x14ac:dyDescent="0.2">
      <c r="A1573" s="829" t="s">
        <v>117</v>
      </c>
      <c r="B1573" s="829" t="s">
        <v>1109</v>
      </c>
      <c r="C1573" s="844" t="s">
        <v>1110</v>
      </c>
      <c r="D1573" s="831" t="s">
        <v>96</v>
      </c>
      <c r="E1573" s="831">
        <v>8.5199999999999998E-2</v>
      </c>
      <c r="F1573" s="752"/>
      <c r="G1573" s="833">
        <f t="shared" si="158"/>
        <v>0</v>
      </c>
    </row>
    <row r="1574" spans="1:7" ht="72" x14ac:dyDescent="0.2">
      <c r="A1574" s="829" t="s">
        <v>117</v>
      </c>
      <c r="B1574" s="829" t="s">
        <v>1170</v>
      </c>
      <c r="C1574" s="844" t="s">
        <v>1171</v>
      </c>
      <c r="D1574" s="831" t="s">
        <v>128</v>
      </c>
      <c r="E1574" s="831">
        <v>1</v>
      </c>
      <c r="F1574" s="752"/>
      <c r="G1574" s="833">
        <f t="shared" si="158"/>
        <v>0</v>
      </c>
    </row>
    <row r="1575" spans="1:7" ht="18" x14ac:dyDescent="0.2">
      <c r="A1575" s="835" t="s">
        <v>147</v>
      </c>
      <c r="B1575" s="836"/>
      <c r="C1575" s="836"/>
      <c r="D1575" s="836"/>
      <c r="E1575" s="836"/>
      <c r="F1575" s="837"/>
      <c r="G1575" s="838">
        <f>SUM(G1570:G1574)</f>
        <v>0</v>
      </c>
    </row>
    <row r="1576" spans="1:7" x14ac:dyDescent="0.2">
      <c r="A1576" s="843"/>
      <c r="B1576" s="843"/>
      <c r="C1576" s="843"/>
      <c r="D1576" s="843"/>
      <c r="E1576" s="843"/>
      <c r="F1576" s="843"/>
      <c r="G1576" s="843"/>
    </row>
    <row r="1577" spans="1:7" ht="54" x14ac:dyDescent="0.25">
      <c r="A1577" s="818" t="s">
        <v>213</v>
      </c>
      <c r="B1577" s="818" t="s">
        <v>1941</v>
      </c>
      <c r="C1577" s="839" t="s">
        <v>2197</v>
      </c>
      <c r="D1577" s="820" t="s">
        <v>1279</v>
      </c>
      <c r="E1577" s="821"/>
      <c r="F1577" s="822"/>
      <c r="G1577" s="823">
        <f>G1585</f>
        <v>0</v>
      </c>
    </row>
    <row r="1578" spans="1:7" ht="18" x14ac:dyDescent="0.2">
      <c r="A1578" s="824"/>
      <c r="B1578" s="825"/>
      <c r="C1578" s="825"/>
      <c r="D1578" s="825"/>
      <c r="E1578" s="825"/>
      <c r="F1578" s="825"/>
      <c r="G1578" s="826"/>
    </row>
    <row r="1579" spans="1:7" ht="18" x14ac:dyDescent="0.2">
      <c r="A1579" s="827" t="s">
        <v>142</v>
      </c>
      <c r="B1579" s="828"/>
      <c r="C1579" s="825" t="s">
        <v>95</v>
      </c>
      <c r="D1579" s="825" t="s">
        <v>143</v>
      </c>
      <c r="E1579" s="825" t="s">
        <v>144</v>
      </c>
      <c r="F1579" s="825" t="s">
        <v>145</v>
      </c>
      <c r="G1579" s="826" t="s">
        <v>146</v>
      </c>
    </row>
    <row r="1580" spans="1:7" ht="18" x14ac:dyDescent="0.2">
      <c r="A1580" s="829" t="s">
        <v>118</v>
      </c>
      <c r="B1580" s="829" t="s">
        <v>2397</v>
      </c>
      <c r="C1580" s="844" t="s">
        <v>2398</v>
      </c>
      <c r="D1580" s="831" t="s">
        <v>128</v>
      </c>
      <c r="E1580" s="831">
        <v>1</v>
      </c>
      <c r="F1580" s="752"/>
      <c r="G1580" s="833">
        <f t="shared" ref="G1580:G1584" si="159">TRUNC(E1580*F1580,2)</f>
        <v>0</v>
      </c>
    </row>
    <row r="1581" spans="1:7" ht="18" x14ac:dyDescent="0.2">
      <c r="A1581" s="829" t="s">
        <v>118</v>
      </c>
      <c r="B1581" s="829" t="s">
        <v>1168</v>
      </c>
      <c r="C1581" s="844" t="s">
        <v>1169</v>
      </c>
      <c r="D1581" s="831" t="s">
        <v>128</v>
      </c>
      <c r="E1581" s="831">
        <v>1</v>
      </c>
      <c r="F1581" s="752"/>
      <c r="G1581" s="833">
        <f t="shared" si="159"/>
        <v>0</v>
      </c>
    </row>
    <row r="1582" spans="1:7" ht="36" x14ac:dyDescent="0.2">
      <c r="A1582" s="829" t="s">
        <v>117</v>
      </c>
      <c r="B1582" s="829" t="s">
        <v>1140</v>
      </c>
      <c r="C1582" s="844" t="s">
        <v>1141</v>
      </c>
      <c r="D1582" s="831" t="s">
        <v>96</v>
      </c>
      <c r="E1582" s="831">
        <v>0.12</v>
      </c>
      <c r="F1582" s="752"/>
      <c r="G1582" s="833">
        <f t="shared" si="159"/>
        <v>0</v>
      </c>
    </row>
    <row r="1583" spans="1:7" ht="18" x14ac:dyDescent="0.2">
      <c r="A1583" s="829" t="s">
        <v>117</v>
      </c>
      <c r="B1583" s="829" t="s">
        <v>1109</v>
      </c>
      <c r="C1583" s="844" t="s">
        <v>1110</v>
      </c>
      <c r="D1583" s="831" t="s">
        <v>96</v>
      </c>
      <c r="E1583" s="831">
        <v>0.12</v>
      </c>
      <c r="F1583" s="752"/>
      <c r="G1583" s="833">
        <f t="shared" si="159"/>
        <v>0</v>
      </c>
    </row>
    <row r="1584" spans="1:7" ht="72" x14ac:dyDescent="0.2">
      <c r="A1584" s="829" t="s">
        <v>117</v>
      </c>
      <c r="B1584" s="829" t="s">
        <v>1170</v>
      </c>
      <c r="C1584" s="844" t="s">
        <v>1171</v>
      </c>
      <c r="D1584" s="831" t="s">
        <v>128</v>
      </c>
      <c r="E1584" s="831">
        <v>1</v>
      </c>
      <c r="F1584" s="752"/>
      <c r="G1584" s="833">
        <f t="shared" si="159"/>
        <v>0</v>
      </c>
    </row>
    <row r="1585" spans="1:7" ht="18" x14ac:dyDescent="0.2">
      <c r="A1585" s="835" t="s">
        <v>147</v>
      </c>
      <c r="B1585" s="836"/>
      <c r="C1585" s="836"/>
      <c r="D1585" s="836"/>
      <c r="E1585" s="836"/>
      <c r="F1585" s="837"/>
      <c r="G1585" s="838">
        <f>SUM(G1580:G1584)</f>
        <v>0</v>
      </c>
    </row>
    <row r="1586" spans="1:7" x14ac:dyDescent="0.2">
      <c r="A1586" s="843"/>
      <c r="B1586" s="843"/>
      <c r="C1586" s="843"/>
      <c r="D1586" s="843"/>
      <c r="E1586" s="843"/>
      <c r="F1586" s="843"/>
      <c r="G1586" s="843"/>
    </row>
    <row r="1587" spans="1:7" ht="36" x14ac:dyDescent="0.25">
      <c r="A1587" s="818" t="s">
        <v>213</v>
      </c>
      <c r="B1587" s="818" t="s">
        <v>784</v>
      </c>
      <c r="C1587" s="839" t="s">
        <v>1948</v>
      </c>
      <c r="D1587" s="820" t="s">
        <v>1251</v>
      </c>
      <c r="E1587" s="821"/>
      <c r="F1587" s="822"/>
      <c r="G1587" s="823">
        <f>G1592</f>
        <v>0</v>
      </c>
    </row>
    <row r="1588" spans="1:7" ht="18" x14ac:dyDescent="0.2">
      <c r="A1588" s="824"/>
      <c r="B1588" s="825"/>
      <c r="C1588" s="825"/>
      <c r="D1588" s="825"/>
      <c r="E1588" s="825"/>
      <c r="F1588" s="825"/>
      <c r="G1588" s="826"/>
    </row>
    <row r="1589" spans="1:7" ht="18" x14ac:dyDescent="0.2">
      <c r="A1589" s="827" t="s">
        <v>142</v>
      </c>
      <c r="B1589" s="828"/>
      <c r="C1589" s="825" t="s">
        <v>95</v>
      </c>
      <c r="D1589" s="825" t="s">
        <v>143</v>
      </c>
      <c r="E1589" s="825" t="s">
        <v>144</v>
      </c>
      <c r="F1589" s="825" t="s">
        <v>145</v>
      </c>
      <c r="G1589" s="826" t="s">
        <v>146</v>
      </c>
    </row>
    <row r="1590" spans="1:7" ht="36" x14ac:dyDescent="0.2">
      <c r="A1590" s="829" t="s">
        <v>902</v>
      </c>
      <c r="B1590" s="829" t="s">
        <v>1172</v>
      </c>
      <c r="C1590" s="844" t="s">
        <v>1173</v>
      </c>
      <c r="D1590" s="831" t="s">
        <v>908</v>
      </c>
      <c r="E1590" s="831">
        <v>1</v>
      </c>
      <c r="F1590" s="752"/>
      <c r="G1590" s="833">
        <f t="shared" ref="G1590:G1591" si="160">TRUNC(E1590*F1590,2)</f>
        <v>0</v>
      </c>
    </row>
    <row r="1591" spans="1:7" ht="54" x14ac:dyDescent="0.2">
      <c r="A1591" s="829" t="s">
        <v>117</v>
      </c>
      <c r="B1591" s="829" t="s">
        <v>1174</v>
      </c>
      <c r="C1591" s="844" t="s">
        <v>1175</v>
      </c>
      <c r="D1591" s="831" t="s">
        <v>14</v>
      </c>
      <c r="E1591" s="831">
        <v>1</v>
      </c>
      <c r="F1591" s="752"/>
      <c r="G1591" s="833">
        <f t="shared" si="160"/>
        <v>0</v>
      </c>
    </row>
    <row r="1592" spans="1:7" ht="18" x14ac:dyDescent="0.2">
      <c r="A1592" s="835" t="s">
        <v>147</v>
      </c>
      <c r="B1592" s="836"/>
      <c r="C1592" s="836"/>
      <c r="D1592" s="836"/>
      <c r="E1592" s="836"/>
      <c r="F1592" s="837"/>
      <c r="G1592" s="838">
        <f>SUM(G1590:G1591)</f>
        <v>0</v>
      </c>
    </row>
    <row r="1593" spans="1:7" x14ac:dyDescent="0.2">
      <c r="A1593" s="843"/>
      <c r="B1593" s="843"/>
      <c r="C1593" s="843"/>
      <c r="D1593" s="843"/>
      <c r="E1593" s="843"/>
      <c r="F1593" s="843"/>
      <c r="G1593" s="843"/>
    </row>
    <row r="1594" spans="1:7" ht="18" x14ac:dyDescent="0.25">
      <c r="A1594" s="818" t="s">
        <v>213</v>
      </c>
      <c r="B1594" s="818" t="s">
        <v>1949</v>
      </c>
      <c r="C1594" s="839" t="s">
        <v>1950</v>
      </c>
      <c r="D1594" s="820" t="s">
        <v>1251</v>
      </c>
      <c r="E1594" s="821"/>
      <c r="F1594" s="822"/>
      <c r="G1594" s="823">
        <f>G1601</f>
        <v>0</v>
      </c>
    </row>
    <row r="1595" spans="1:7" ht="18" x14ac:dyDescent="0.2">
      <c r="A1595" s="824"/>
      <c r="B1595" s="825"/>
      <c r="C1595" s="825"/>
      <c r="D1595" s="825"/>
      <c r="E1595" s="825"/>
      <c r="F1595" s="825"/>
      <c r="G1595" s="826"/>
    </row>
    <row r="1596" spans="1:7" ht="18" x14ac:dyDescent="0.2">
      <c r="A1596" s="827" t="s">
        <v>142</v>
      </c>
      <c r="B1596" s="828"/>
      <c r="C1596" s="825" t="s">
        <v>95</v>
      </c>
      <c r="D1596" s="825" t="s">
        <v>143</v>
      </c>
      <c r="E1596" s="825" t="s">
        <v>144</v>
      </c>
      <c r="F1596" s="825" t="s">
        <v>145</v>
      </c>
      <c r="G1596" s="826" t="s">
        <v>146</v>
      </c>
    </row>
    <row r="1597" spans="1:7" ht="18" x14ac:dyDescent="0.2">
      <c r="A1597" s="829" t="s">
        <v>902</v>
      </c>
      <c r="B1597" s="829" t="s">
        <v>2399</v>
      </c>
      <c r="C1597" s="844" t="s">
        <v>2400</v>
      </c>
      <c r="D1597" s="831" t="s">
        <v>908</v>
      </c>
      <c r="E1597" s="831">
        <v>1</v>
      </c>
      <c r="F1597" s="752"/>
      <c r="G1597" s="833">
        <f t="shared" ref="G1597:G1600" si="161">TRUNC(E1597*F1597,2)</f>
        <v>0</v>
      </c>
    </row>
    <row r="1598" spans="1:7" ht="36" x14ac:dyDescent="0.2">
      <c r="A1598" s="829" t="s">
        <v>902</v>
      </c>
      <c r="B1598" s="829" t="s">
        <v>2401</v>
      </c>
      <c r="C1598" s="844" t="s">
        <v>2402</v>
      </c>
      <c r="D1598" s="831" t="s">
        <v>908</v>
      </c>
      <c r="E1598" s="831">
        <v>1</v>
      </c>
      <c r="F1598" s="752"/>
      <c r="G1598" s="833">
        <f t="shared" si="161"/>
        <v>0</v>
      </c>
    </row>
    <row r="1599" spans="1:7" ht="36" x14ac:dyDescent="0.2">
      <c r="A1599" s="829" t="s">
        <v>117</v>
      </c>
      <c r="B1599" s="829" t="s">
        <v>1140</v>
      </c>
      <c r="C1599" s="844" t="s">
        <v>1141</v>
      </c>
      <c r="D1599" s="831" t="s">
        <v>96</v>
      </c>
      <c r="E1599" s="831">
        <v>0.14080000000000001</v>
      </c>
      <c r="F1599" s="752"/>
      <c r="G1599" s="833">
        <f t="shared" si="161"/>
        <v>0</v>
      </c>
    </row>
    <row r="1600" spans="1:7" ht="18" x14ac:dyDescent="0.2">
      <c r="A1600" s="829" t="s">
        <v>117</v>
      </c>
      <c r="B1600" s="829" t="s">
        <v>1109</v>
      </c>
      <c r="C1600" s="844" t="s">
        <v>1110</v>
      </c>
      <c r="D1600" s="831" t="s">
        <v>96</v>
      </c>
      <c r="E1600" s="831">
        <v>0.33789999999999998</v>
      </c>
      <c r="F1600" s="752"/>
      <c r="G1600" s="833">
        <f t="shared" si="161"/>
        <v>0</v>
      </c>
    </row>
    <row r="1601" spans="1:7" ht="18" x14ac:dyDescent="0.2">
      <c r="A1601" s="835" t="s">
        <v>147</v>
      </c>
      <c r="B1601" s="836"/>
      <c r="C1601" s="836"/>
      <c r="D1601" s="836"/>
      <c r="E1601" s="836"/>
      <c r="F1601" s="837"/>
      <c r="G1601" s="838">
        <f>SUM(G1597:G1600)</f>
        <v>0</v>
      </c>
    </row>
    <row r="1602" spans="1:7" x14ac:dyDescent="0.2">
      <c r="A1602" s="843"/>
      <c r="B1602" s="843"/>
      <c r="C1602" s="843"/>
      <c r="D1602" s="843"/>
      <c r="E1602" s="843"/>
      <c r="F1602" s="843"/>
      <c r="G1602" s="843"/>
    </row>
    <row r="1603" spans="1:7" ht="18" x14ac:dyDescent="0.25">
      <c r="A1603" s="818" t="s">
        <v>213</v>
      </c>
      <c r="B1603" s="818" t="s">
        <v>1951</v>
      </c>
      <c r="C1603" s="839" t="s">
        <v>1952</v>
      </c>
      <c r="D1603" s="820" t="s">
        <v>1251</v>
      </c>
      <c r="E1603" s="821"/>
      <c r="F1603" s="822"/>
      <c r="G1603" s="823">
        <f>G1610</f>
        <v>0</v>
      </c>
    </row>
    <row r="1604" spans="1:7" ht="18" x14ac:dyDescent="0.2">
      <c r="A1604" s="824"/>
      <c r="B1604" s="825"/>
      <c r="C1604" s="825"/>
      <c r="D1604" s="825"/>
      <c r="E1604" s="825"/>
      <c r="F1604" s="825"/>
      <c r="G1604" s="826"/>
    </row>
    <row r="1605" spans="1:7" ht="18" x14ac:dyDescent="0.2">
      <c r="A1605" s="827" t="s">
        <v>142</v>
      </c>
      <c r="B1605" s="828"/>
      <c r="C1605" s="825" t="s">
        <v>95</v>
      </c>
      <c r="D1605" s="825" t="s">
        <v>143</v>
      </c>
      <c r="E1605" s="825" t="s">
        <v>144</v>
      </c>
      <c r="F1605" s="825" t="s">
        <v>145</v>
      </c>
      <c r="G1605" s="826" t="s">
        <v>146</v>
      </c>
    </row>
    <row r="1606" spans="1:7" ht="18" x14ac:dyDescent="0.2">
      <c r="A1606" s="829" t="s">
        <v>902</v>
      </c>
      <c r="B1606" s="829" t="s">
        <v>2399</v>
      </c>
      <c r="C1606" s="844" t="s">
        <v>2400</v>
      </c>
      <c r="D1606" s="831" t="s">
        <v>908</v>
      </c>
      <c r="E1606" s="831">
        <v>3</v>
      </c>
      <c r="F1606" s="752"/>
      <c r="G1606" s="833">
        <f t="shared" ref="G1606:G1609" si="162">TRUNC(E1606*F1606,2)</f>
        <v>0</v>
      </c>
    </row>
    <row r="1607" spans="1:7" ht="36" x14ac:dyDescent="0.2">
      <c r="A1607" s="829" t="s">
        <v>902</v>
      </c>
      <c r="B1607" s="829" t="s">
        <v>2401</v>
      </c>
      <c r="C1607" s="844" t="s">
        <v>2402</v>
      </c>
      <c r="D1607" s="831" t="s">
        <v>908</v>
      </c>
      <c r="E1607" s="831">
        <v>3</v>
      </c>
      <c r="F1607" s="752"/>
      <c r="G1607" s="833">
        <f t="shared" si="162"/>
        <v>0</v>
      </c>
    </row>
    <row r="1608" spans="1:7" ht="36" x14ac:dyDescent="0.2">
      <c r="A1608" s="829" t="s">
        <v>117</v>
      </c>
      <c r="B1608" s="829" t="s">
        <v>1140</v>
      </c>
      <c r="C1608" s="844" t="s">
        <v>1141</v>
      </c>
      <c r="D1608" s="831" t="s">
        <v>96</v>
      </c>
      <c r="E1608" s="831">
        <v>0.14080000000000001</v>
      </c>
      <c r="F1608" s="752"/>
      <c r="G1608" s="833">
        <f t="shared" si="162"/>
        <v>0</v>
      </c>
    </row>
    <row r="1609" spans="1:7" ht="18" x14ac:dyDescent="0.2">
      <c r="A1609" s="829" t="s">
        <v>117</v>
      </c>
      <c r="B1609" s="829" t="s">
        <v>1109</v>
      </c>
      <c r="C1609" s="844" t="s">
        <v>1110</v>
      </c>
      <c r="D1609" s="831" t="s">
        <v>96</v>
      </c>
      <c r="E1609" s="831">
        <v>0.33789999999999998</v>
      </c>
      <c r="F1609" s="752"/>
      <c r="G1609" s="833">
        <f t="shared" si="162"/>
        <v>0</v>
      </c>
    </row>
    <row r="1610" spans="1:7" ht="18" x14ac:dyDescent="0.2">
      <c r="A1610" s="835" t="s">
        <v>147</v>
      </c>
      <c r="B1610" s="836"/>
      <c r="C1610" s="836"/>
      <c r="D1610" s="836"/>
      <c r="E1610" s="836"/>
      <c r="F1610" s="837"/>
      <c r="G1610" s="838">
        <f>SUM(G1606:G1609)</f>
        <v>0</v>
      </c>
    </row>
    <row r="1611" spans="1:7" x14ac:dyDescent="0.2">
      <c r="A1611" s="843"/>
      <c r="B1611" s="843"/>
      <c r="C1611" s="843"/>
      <c r="D1611" s="843"/>
      <c r="E1611" s="843"/>
      <c r="F1611" s="843"/>
      <c r="G1611" s="843"/>
    </row>
    <row r="1612" spans="1:7" ht="18" x14ac:dyDescent="0.25">
      <c r="A1612" s="818" t="s">
        <v>213</v>
      </c>
      <c r="B1612" s="818" t="s">
        <v>1953</v>
      </c>
      <c r="C1612" s="839" t="s">
        <v>1954</v>
      </c>
      <c r="D1612" s="820" t="s">
        <v>1251</v>
      </c>
      <c r="E1612" s="821"/>
      <c r="F1612" s="822"/>
      <c r="G1612" s="823">
        <f>G1618</f>
        <v>0</v>
      </c>
    </row>
    <row r="1613" spans="1:7" ht="18" x14ac:dyDescent="0.2">
      <c r="A1613" s="824"/>
      <c r="B1613" s="825"/>
      <c r="C1613" s="825"/>
      <c r="D1613" s="825"/>
      <c r="E1613" s="825"/>
      <c r="F1613" s="825"/>
      <c r="G1613" s="826"/>
    </row>
    <row r="1614" spans="1:7" ht="18" x14ac:dyDescent="0.2">
      <c r="A1614" s="827" t="s">
        <v>142</v>
      </c>
      <c r="B1614" s="828"/>
      <c r="C1614" s="825" t="s">
        <v>95</v>
      </c>
      <c r="D1614" s="825" t="s">
        <v>143</v>
      </c>
      <c r="E1614" s="825" t="s">
        <v>144</v>
      </c>
      <c r="F1614" s="825" t="s">
        <v>145</v>
      </c>
      <c r="G1614" s="826" t="s">
        <v>146</v>
      </c>
    </row>
    <row r="1615" spans="1:7" ht="36" x14ac:dyDescent="0.2">
      <c r="A1615" s="829" t="s">
        <v>902</v>
      </c>
      <c r="B1615" s="829" t="s">
        <v>2403</v>
      </c>
      <c r="C1615" s="844" t="s">
        <v>2404</v>
      </c>
      <c r="D1615" s="831" t="s">
        <v>908</v>
      </c>
      <c r="E1615" s="831">
        <v>4</v>
      </c>
      <c r="F1615" s="752"/>
      <c r="G1615" s="833">
        <f t="shared" ref="G1615:G1617" si="163">TRUNC(E1615*F1615,2)</f>
        <v>0</v>
      </c>
    </row>
    <row r="1616" spans="1:7" ht="36" x14ac:dyDescent="0.2">
      <c r="A1616" s="829" t="s">
        <v>117</v>
      </c>
      <c r="B1616" s="829" t="s">
        <v>1140</v>
      </c>
      <c r="C1616" s="844" t="s">
        <v>1141</v>
      </c>
      <c r="D1616" s="831" t="s">
        <v>96</v>
      </c>
      <c r="E1616" s="831">
        <v>0.17349999999999999</v>
      </c>
      <c r="F1616" s="752"/>
      <c r="G1616" s="833">
        <f t="shared" si="163"/>
        <v>0</v>
      </c>
    </row>
    <row r="1617" spans="1:7" ht="18" x14ac:dyDescent="0.2">
      <c r="A1617" s="829" t="s">
        <v>117</v>
      </c>
      <c r="B1617" s="829" t="s">
        <v>1109</v>
      </c>
      <c r="C1617" s="844" t="s">
        <v>1110</v>
      </c>
      <c r="D1617" s="831" t="s">
        <v>96</v>
      </c>
      <c r="E1617" s="831">
        <v>0.41649999999999998</v>
      </c>
      <c r="F1617" s="752"/>
      <c r="G1617" s="833">
        <f t="shared" si="163"/>
        <v>0</v>
      </c>
    </row>
    <row r="1618" spans="1:7" ht="18" x14ac:dyDescent="0.2">
      <c r="A1618" s="835" t="s">
        <v>147</v>
      </c>
      <c r="B1618" s="836"/>
      <c r="C1618" s="836"/>
      <c r="D1618" s="836"/>
      <c r="E1618" s="836"/>
      <c r="F1618" s="837"/>
      <c r="G1618" s="838">
        <f>SUM(G1615:G1617)</f>
        <v>0</v>
      </c>
    </row>
    <row r="1619" spans="1:7" x14ac:dyDescent="0.2">
      <c r="A1619" s="843"/>
      <c r="B1619" s="843"/>
      <c r="C1619" s="843"/>
      <c r="D1619" s="843"/>
      <c r="E1619" s="843"/>
      <c r="F1619" s="843"/>
      <c r="G1619" s="843"/>
    </row>
    <row r="1620" spans="1:7" ht="18" x14ac:dyDescent="0.25">
      <c r="A1620" s="818" t="s">
        <v>213</v>
      </c>
      <c r="B1620" s="818" t="s">
        <v>1958</v>
      </c>
      <c r="C1620" s="839" t="s">
        <v>1959</v>
      </c>
      <c r="D1620" s="820" t="s">
        <v>1429</v>
      </c>
      <c r="E1620" s="821"/>
      <c r="F1620" s="822"/>
      <c r="G1620" s="823">
        <f>G1627</f>
        <v>0</v>
      </c>
    </row>
    <row r="1621" spans="1:7" ht="18" x14ac:dyDescent="0.2">
      <c r="A1621" s="824"/>
      <c r="B1621" s="825"/>
      <c r="C1621" s="825"/>
      <c r="D1621" s="825"/>
      <c r="E1621" s="825"/>
      <c r="F1621" s="825"/>
      <c r="G1621" s="826"/>
    </row>
    <row r="1622" spans="1:7" ht="18" x14ac:dyDescent="0.2">
      <c r="A1622" s="827" t="s">
        <v>142</v>
      </c>
      <c r="B1622" s="828"/>
      <c r="C1622" s="825" t="s">
        <v>95</v>
      </c>
      <c r="D1622" s="825" t="s">
        <v>143</v>
      </c>
      <c r="E1622" s="825" t="s">
        <v>144</v>
      </c>
      <c r="F1622" s="825" t="s">
        <v>145</v>
      </c>
      <c r="G1622" s="826" t="s">
        <v>146</v>
      </c>
    </row>
    <row r="1623" spans="1:7" ht="36" x14ac:dyDescent="0.2">
      <c r="A1623" s="829" t="s">
        <v>902</v>
      </c>
      <c r="B1623" s="829" t="s">
        <v>2405</v>
      </c>
      <c r="C1623" s="844" t="s">
        <v>2406</v>
      </c>
      <c r="D1623" s="831" t="s">
        <v>908</v>
      </c>
      <c r="E1623" s="831">
        <v>1</v>
      </c>
      <c r="F1623" s="752"/>
      <c r="G1623" s="833">
        <f t="shared" ref="G1623:G1626" si="164">TRUNC(E1623*F1623,2)</f>
        <v>0</v>
      </c>
    </row>
    <row r="1624" spans="1:7" ht="54" x14ac:dyDescent="0.2">
      <c r="A1624" s="829" t="s">
        <v>902</v>
      </c>
      <c r="B1624" s="829" t="s">
        <v>2407</v>
      </c>
      <c r="C1624" s="844" t="s">
        <v>2408</v>
      </c>
      <c r="D1624" s="831" t="s">
        <v>908</v>
      </c>
      <c r="E1624" s="831">
        <v>1</v>
      </c>
      <c r="F1624" s="752"/>
      <c r="G1624" s="833">
        <f t="shared" si="164"/>
        <v>0</v>
      </c>
    </row>
    <row r="1625" spans="1:7" ht="36" x14ac:dyDescent="0.2">
      <c r="A1625" s="829" t="s">
        <v>117</v>
      </c>
      <c r="B1625" s="829" t="s">
        <v>1140</v>
      </c>
      <c r="C1625" s="844" t="s">
        <v>1141</v>
      </c>
      <c r="D1625" s="831" t="s">
        <v>96</v>
      </c>
      <c r="E1625" s="831">
        <v>0.18329999999999999</v>
      </c>
      <c r="F1625" s="752"/>
      <c r="G1625" s="833">
        <f t="shared" si="164"/>
        <v>0</v>
      </c>
    </row>
    <row r="1626" spans="1:7" ht="18" x14ac:dyDescent="0.2">
      <c r="A1626" s="829" t="s">
        <v>117</v>
      </c>
      <c r="B1626" s="829" t="s">
        <v>1109</v>
      </c>
      <c r="C1626" s="844" t="s">
        <v>1110</v>
      </c>
      <c r="D1626" s="831" t="s">
        <v>96</v>
      </c>
      <c r="E1626" s="831">
        <v>0.45179999999999998</v>
      </c>
      <c r="F1626" s="752"/>
      <c r="G1626" s="833">
        <f t="shared" si="164"/>
        <v>0</v>
      </c>
    </row>
    <row r="1627" spans="1:7" ht="18" x14ac:dyDescent="0.2">
      <c r="A1627" s="835" t="s">
        <v>147</v>
      </c>
      <c r="B1627" s="836"/>
      <c r="C1627" s="836"/>
      <c r="D1627" s="836"/>
      <c r="E1627" s="836"/>
      <c r="F1627" s="837"/>
      <c r="G1627" s="838">
        <f>SUM(G1623:G1626)</f>
        <v>0</v>
      </c>
    </row>
    <row r="1628" spans="1:7" x14ac:dyDescent="0.2">
      <c r="A1628" s="843"/>
      <c r="B1628" s="843"/>
      <c r="C1628" s="843"/>
      <c r="D1628" s="843"/>
      <c r="E1628" s="843"/>
      <c r="F1628" s="843"/>
      <c r="G1628" s="843"/>
    </row>
    <row r="1629" spans="1:7" ht="72" x14ac:dyDescent="0.25">
      <c r="A1629" s="818" t="s">
        <v>213</v>
      </c>
      <c r="B1629" s="818" t="s">
        <v>1965</v>
      </c>
      <c r="C1629" s="839" t="s">
        <v>1966</v>
      </c>
      <c r="D1629" s="820" t="s">
        <v>1279</v>
      </c>
      <c r="E1629" s="821"/>
      <c r="F1629" s="822"/>
      <c r="G1629" s="823">
        <f>G1636</f>
        <v>0</v>
      </c>
    </row>
    <row r="1630" spans="1:7" ht="18" x14ac:dyDescent="0.2">
      <c r="A1630" s="824"/>
      <c r="B1630" s="825"/>
      <c r="C1630" s="825"/>
      <c r="D1630" s="825"/>
      <c r="E1630" s="825"/>
      <c r="F1630" s="825"/>
      <c r="G1630" s="826"/>
    </row>
    <row r="1631" spans="1:7" ht="18" x14ac:dyDescent="0.2">
      <c r="A1631" s="827" t="s">
        <v>142</v>
      </c>
      <c r="B1631" s="828"/>
      <c r="C1631" s="825" t="s">
        <v>95</v>
      </c>
      <c r="D1631" s="825" t="s">
        <v>143</v>
      </c>
      <c r="E1631" s="825" t="s">
        <v>144</v>
      </c>
      <c r="F1631" s="825" t="s">
        <v>145</v>
      </c>
      <c r="G1631" s="826" t="s">
        <v>146</v>
      </c>
    </row>
    <row r="1632" spans="1:7" ht="72" x14ac:dyDescent="0.2">
      <c r="A1632" s="829" t="s">
        <v>902</v>
      </c>
      <c r="B1632" s="829" t="s">
        <v>2409</v>
      </c>
      <c r="C1632" s="844" t="s">
        <v>2410</v>
      </c>
      <c r="D1632" s="831" t="s">
        <v>916</v>
      </c>
      <c r="E1632" s="831">
        <v>1.0210999999999999</v>
      </c>
      <c r="F1632" s="752"/>
      <c r="G1632" s="833">
        <f t="shared" ref="G1632:G1635" si="165">TRUNC(E1632*F1632,2)</f>
        <v>0</v>
      </c>
    </row>
    <row r="1633" spans="1:7" ht="54" x14ac:dyDescent="0.2">
      <c r="A1633" s="829" t="s">
        <v>902</v>
      </c>
      <c r="B1633" s="829" t="s">
        <v>2411</v>
      </c>
      <c r="C1633" s="844" t="s">
        <v>2412</v>
      </c>
      <c r="D1633" s="831" t="s">
        <v>916</v>
      </c>
      <c r="E1633" s="831">
        <v>1.0210999999999999</v>
      </c>
      <c r="F1633" s="752"/>
      <c r="G1633" s="833">
        <f t="shared" si="165"/>
        <v>0</v>
      </c>
    </row>
    <row r="1634" spans="1:7" ht="36" x14ac:dyDescent="0.2">
      <c r="A1634" s="829" t="s">
        <v>117</v>
      </c>
      <c r="B1634" s="829" t="s">
        <v>921</v>
      </c>
      <c r="C1634" s="844" t="s">
        <v>922</v>
      </c>
      <c r="D1634" s="831" t="s">
        <v>96</v>
      </c>
      <c r="E1634" s="831">
        <v>6.4000000000000001E-2</v>
      </c>
      <c r="F1634" s="752"/>
      <c r="G1634" s="833">
        <f t="shared" si="165"/>
        <v>0</v>
      </c>
    </row>
    <row r="1635" spans="1:7" ht="36" x14ac:dyDescent="0.2">
      <c r="A1635" s="829" t="s">
        <v>117</v>
      </c>
      <c r="B1635" s="829" t="s">
        <v>923</v>
      </c>
      <c r="C1635" s="844" t="s">
        <v>924</v>
      </c>
      <c r="D1635" s="831" t="s">
        <v>96</v>
      </c>
      <c r="E1635" s="831">
        <v>6.4000000000000001E-2</v>
      </c>
      <c r="F1635" s="752"/>
      <c r="G1635" s="833">
        <f t="shared" si="165"/>
        <v>0</v>
      </c>
    </row>
    <row r="1636" spans="1:7" ht="18" x14ac:dyDescent="0.2">
      <c r="A1636" s="835" t="s">
        <v>147</v>
      </c>
      <c r="B1636" s="836"/>
      <c r="C1636" s="836"/>
      <c r="D1636" s="836"/>
      <c r="E1636" s="836"/>
      <c r="F1636" s="837"/>
      <c r="G1636" s="838">
        <f>SUM(G1632:G1635)</f>
        <v>0</v>
      </c>
    </row>
    <row r="1637" spans="1:7" x14ac:dyDescent="0.2">
      <c r="A1637" s="843"/>
      <c r="B1637" s="843"/>
      <c r="C1637" s="843"/>
      <c r="D1637" s="843"/>
      <c r="E1637" s="843"/>
      <c r="F1637" s="843"/>
      <c r="G1637" s="843"/>
    </row>
    <row r="1638" spans="1:7" ht="18" x14ac:dyDescent="0.25">
      <c r="A1638" s="818" t="s">
        <v>213</v>
      </c>
      <c r="B1638" s="818" t="s">
        <v>814</v>
      </c>
      <c r="C1638" s="839" t="s">
        <v>1988</v>
      </c>
      <c r="D1638" s="820" t="s">
        <v>1429</v>
      </c>
      <c r="E1638" s="821"/>
      <c r="F1638" s="822"/>
      <c r="G1638" s="823">
        <f>G1645</f>
        <v>0</v>
      </c>
    </row>
    <row r="1639" spans="1:7" ht="18" x14ac:dyDescent="0.2">
      <c r="A1639" s="824"/>
      <c r="B1639" s="825"/>
      <c r="C1639" s="825"/>
      <c r="D1639" s="825"/>
      <c r="E1639" s="825"/>
      <c r="F1639" s="825"/>
      <c r="G1639" s="826"/>
    </row>
    <row r="1640" spans="1:7" ht="18" x14ac:dyDescent="0.2">
      <c r="A1640" s="827" t="s">
        <v>142</v>
      </c>
      <c r="B1640" s="828"/>
      <c r="C1640" s="825" t="s">
        <v>95</v>
      </c>
      <c r="D1640" s="825" t="s">
        <v>143</v>
      </c>
      <c r="E1640" s="825" t="s">
        <v>144</v>
      </c>
      <c r="F1640" s="825" t="s">
        <v>145</v>
      </c>
      <c r="G1640" s="826" t="s">
        <v>146</v>
      </c>
    </row>
    <row r="1641" spans="1:7" ht="36" x14ac:dyDescent="0.2">
      <c r="A1641" s="829" t="s">
        <v>118</v>
      </c>
      <c r="B1641" s="829" t="s">
        <v>1176</v>
      </c>
      <c r="C1641" s="844" t="s">
        <v>1177</v>
      </c>
      <c r="D1641" s="831" t="s">
        <v>14</v>
      </c>
      <c r="E1641" s="831">
        <v>1</v>
      </c>
      <c r="F1641" s="752"/>
      <c r="G1641" s="833">
        <f t="shared" ref="G1641:G1644" si="166">TRUNC(E1641*F1641,2)</f>
        <v>0</v>
      </c>
    </row>
    <row r="1642" spans="1:7" ht="36" x14ac:dyDescent="0.2">
      <c r="A1642" s="829" t="s">
        <v>117</v>
      </c>
      <c r="B1642" s="829" t="s">
        <v>1140</v>
      </c>
      <c r="C1642" s="844" t="s">
        <v>1141</v>
      </c>
      <c r="D1642" s="831" t="s">
        <v>96</v>
      </c>
      <c r="E1642" s="831">
        <v>8</v>
      </c>
      <c r="F1642" s="752"/>
      <c r="G1642" s="833">
        <f t="shared" si="166"/>
        <v>0</v>
      </c>
    </row>
    <row r="1643" spans="1:7" ht="18" x14ac:dyDescent="0.2">
      <c r="A1643" s="829" t="s">
        <v>117</v>
      </c>
      <c r="B1643" s="829" t="s">
        <v>1109</v>
      </c>
      <c r="C1643" s="844" t="s">
        <v>1110</v>
      </c>
      <c r="D1643" s="831" t="s">
        <v>96</v>
      </c>
      <c r="E1643" s="831">
        <v>8</v>
      </c>
      <c r="F1643" s="752"/>
      <c r="G1643" s="833">
        <f t="shared" si="166"/>
        <v>0</v>
      </c>
    </row>
    <row r="1644" spans="1:7" ht="18" x14ac:dyDescent="0.2">
      <c r="A1644" s="829" t="s">
        <v>117</v>
      </c>
      <c r="B1644" s="829" t="s">
        <v>1146</v>
      </c>
      <c r="C1644" s="844" t="s">
        <v>1147</v>
      </c>
      <c r="D1644" s="831" t="s">
        <v>96</v>
      </c>
      <c r="E1644" s="831">
        <v>8</v>
      </c>
      <c r="F1644" s="752"/>
      <c r="G1644" s="833">
        <f t="shared" si="166"/>
        <v>0</v>
      </c>
    </row>
    <row r="1645" spans="1:7" ht="18" x14ac:dyDescent="0.2">
      <c r="A1645" s="835" t="s">
        <v>147</v>
      </c>
      <c r="B1645" s="836"/>
      <c r="C1645" s="836"/>
      <c r="D1645" s="836"/>
      <c r="E1645" s="836"/>
      <c r="F1645" s="837"/>
      <c r="G1645" s="838">
        <f>SUM(G1641:G1644)</f>
        <v>0</v>
      </c>
    </row>
    <row r="1646" spans="1:7" x14ac:dyDescent="0.2">
      <c r="A1646" s="843"/>
      <c r="B1646" s="843"/>
      <c r="C1646" s="843"/>
      <c r="D1646" s="843"/>
      <c r="E1646" s="843"/>
      <c r="F1646" s="843"/>
      <c r="G1646" s="843"/>
    </row>
    <row r="1647" spans="1:7" ht="18" x14ac:dyDescent="0.25">
      <c r="A1647" s="818" t="s">
        <v>213</v>
      </c>
      <c r="B1647" s="818" t="s">
        <v>816</v>
      </c>
      <c r="C1647" s="839" t="s">
        <v>817</v>
      </c>
      <c r="D1647" s="820" t="s">
        <v>1251</v>
      </c>
      <c r="E1647" s="821"/>
      <c r="F1647" s="822"/>
      <c r="G1647" s="823">
        <f>G1653</f>
        <v>0</v>
      </c>
    </row>
    <row r="1648" spans="1:7" ht="18" x14ac:dyDescent="0.2">
      <c r="A1648" s="824"/>
      <c r="B1648" s="825"/>
      <c r="C1648" s="825"/>
      <c r="D1648" s="825"/>
      <c r="E1648" s="825"/>
      <c r="F1648" s="825"/>
      <c r="G1648" s="826"/>
    </row>
    <row r="1649" spans="1:7" ht="18" x14ac:dyDescent="0.2">
      <c r="A1649" s="827" t="s">
        <v>142</v>
      </c>
      <c r="B1649" s="828"/>
      <c r="C1649" s="825" t="s">
        <v>95</v>
      </c>
      <c r="D1649" s="825" t="s">
        <v>143</v>
      </c>
      <c r="E1649" s="825" t="s">
        <v>144</v>
      </c>
      <c r="F1649" s="825" t="s">
        <v>145</v>
      </c>
      <c r="G1649" s="826" t="s">
        <v>146</v>
      </c>
    </row>
    <row r="1650" spans="1:7" ht="36" x14ac:dyDescent="0.2">
      <c r="A1650" s="829" t="s">
        <v>118</v>
      </c>
      <c r="B1650" s="829" t="s">
        <v>1180</v>
      </c>
      <c r="C1650" s="844" t="s">
        <v>1181</v>
      </c>
      <c r="D1650" s="831" t="s">
        <v>14</v>
      </c>
      <c r="E1650" s="831">
        <v>1</v>
      </c>
      <c r="F1650" s="752"/>
      <c r="G1650" s="833">
        <f t="shared" ref="G1650:G1652" si="167">TRUNC(E1650*F1650,2)</f>
        <v>0</v>
      </c>
    </row>
    <row r="1651" spans="1:7" ht="36" x14ac:dyDescent="0.2">
      <c r="A1651" s="829" t="s">
        <v>117</v>
      </c>
      <c r="B1651" s="829" t="s">
        <v>1020</v>
      </c>
      <c r="C1651" s="844" t="s">
        <v>1021</v>
      </c>
      <c r="D1651" s="831" t="s">
        <v>96</v>
      </c>
      <c r="E1651" s="831">
        <v>0.75</v>
      </c>
      <c r="F1651" s="752"/>
      <c r="G1651" s="833">
        <f t="shared" si="167"/>
        <v>0</v>
      </c>
    </row>
    <row r="1652" spans="1:7" ht="18" x14ac:dyDescent="0.2">
      <c r="A1652" s="829" t="s">
        <v>117</v>
      </c>
      <c r="B1652" s="829" t="s">
        <v>1109</v>
      </c>
      <c r="C1652" s="844" t="s">
        <v>1110</v>
      </c>
      <c r="D1652" s="831" t="s">
        <v>96</v>
      </c>
      <c r="E1652" s="831">
        <v>0.75</v>
      </c>
      <c r="F1652" s="752"/>
      <c r="G1652" s="833">
        <f t="shared" si="167"/>
        <v>0</v>
      </c>
    </row>
    <row r="1653" spans="1:7" ht="18" x14ac:dyDescent="0.2">
      <c r="A1653" s="835" t="s">
        <v>147</v>
      </c>
      <c r="B1653" s="836"/>
      <c r="C1653" s="836"/>
      <c r="D1653" s="836"/>
      <c r="E1653" s="836"/>
      <c r="F1653" s="837"/>
      <c r="G1653" s="838">
        <f>SUM(G1650:G1652)</f>
        <v>0</v>
      </c>
    </row>
    <row r="1654" spans="1:7" x14ac:dyDescent="0.2">
      <c r="A1654" s="843"/>
      <c r="B1654" s="843"/>
      <c r="C1654" s="843"/>
      <c r="D1654" s="843"/>
      <c r="E1654" s="843"/>
      <c r="F1654" s="843"/>
      <c r="G1654" s="843"/>
    </row>
    <row r="1655" spans="1:7" ht="18" x14ac:dyDescent="0.25">
      <c r="A1655" s="818" t="s">
        <v>213</v>
      </c>
      <c r="B1655" s="818" t="s">
        <v>815</v>
      </c>
      <c r="C1655" s="839" t="s">
        <v>1989</v>
      </c>
      <c r="D1655" s="820" t="s">
        <v>1990</v>
      </c>
      <c r="E1655" s="821"/>
      <c r="F1655" s="822"/>
      <c r="G1655" s="823">
        <f>G1660</f>
        <v>0</v>
      </c>
    </row>
    <row r="1656" spans="1:7" ht="18" x14ac:dyDescent="0.2">
      <c r="A1656" s="824"/>
      <c r="B1656" s="825"/>
      <c r="C1656" s="825"/>
      <c r="D1656" s="825"/>
      <c r="E1656" s="825"/>
      <c r="F1656" s="825"/>
      <c r="G1656" s="826"/>
    </row>
    <row r="1657" spans="1:7" ht="18" x14ac:dyDescent="0.2">
      <c r="A1657" s="827" t="s">
        <v>142</v>
      </c>
      <c r="B1657" s="828"/>
      <c r="C1657" s="825" t="s">
        <v>95</v>
      </c>
      <c r="D1657" s="825" t="s">
        <v>143</v>
      </c>
      <c r="E1657" s="825" t="s">
        <v>144</v>
      </c>
      <c r="F1657" s="825" t="s">
        <v>145</v>
      </c>
      <c r="G1657" s="826" t="s">
        <v>146</v>
      </c>
    </row>
    <row r="1658" spans="1:7" ht="18" x14ac:dyDescent="0.2">
      <c r="A1658" s="829" t="s">
        <v>118</v>
      </c>
      <c r="B1658" s="829" t="s">
        <v>1178</v>
      </c>
      <c r="C1658" s="844" t="s">
        <v>1179</v>
      </c>
      <c r="D1658" s="831" t="s">
        <v>14</v>
      </c>
      <c r="E1658" s="831">
        <v>1</v>
      </c>
      <c r="F1658" s="752"/>
      <c r="G1658" s="833">
        <f t="shared" ref="G1658:G1659" si="168">TRUNC(E1658*F1658,2)</f>
        <v>0</v>
      </c>
    </row>
    <row r="1659" spans="1:7" ht="18" x14ac:dyDescent="0.2">
      <c r="A1659" s="829" t="s">
        <v>117</v>
      </c>
      <c r="B1659" s="829" t="s">
        <v>1109</v>
      </c>
      <c r="C1659" s="844" t="s">
        <v>1110</v>
      </c>
      <c r="D1659" s="831" t="s">
        <v>96</v>
      </c>
      <c r="E1659" s="831">
        <v>0.2</v>
      </c>
      <c r="F1659" s="752"/>
      <c r="G1659" s="833">
        <f t="shared" si="168"/>
        <v>0</v>
      </c>
    </row>
    <row r="1660" spans="1:7" ht="18" x14ac:dyDescent="0.2">
      <c r="A1660" s="835" t="s">
        <v>147</v>
      </c>
      <c r="B1660" s="836"/>
      <c r="C1660" s="836"/>
      <c r="D1660" s="836"/>
      <c r="E1660" s="836"/>
      <c r="F1660" s="837"/>
      <c r="G1660" s="838">
        <f>SUM(G1658:G1659)</f>
        <v>0</v>
      </c>
    </row>
    <row r="1661" spans="1:7" x14ac:dyDescent="0.2">
      <c r="A1661" s="843"/>
      <c r="B1661" s="843"/>
      <c r="C1661" s="843"/>
      <c r="D1661" s="843"/>
      <c r="E1661" s="843"/>
      <c r="F1661" s="843"/>
      <c r="G1661" s="843"/>
    </row>
    <row r="1662" spans="1:7" ht="36" x14ac:dyDescent="0.25">
      <c r="A1662" s="818" t="s">
        <v>213</v>
      </c>
      <c r="B1662" s="818" t="s">
        <v>1993</v>
      </c>
      <c r="C1662" s="839" t="s">
        <v>1994</v>
      </c>
      <c r="D1662" s="820" t="s">
        <v>1508</v>
      </c>
      <c r="E1662" s="821"/>
      <c r="F1662" s="822"/>
      <c r="G1662" s="823">
        <f>G1668</f>
        <v>0</v>
      </c>
    </row>
    <row r="1663" spans="1:7" ht="18" x14ac:dyDescent="0.2">
      <c r="A1663" s="824"/>
      <c r="B1663" s="825"/>
      <c r="C1663" s="825"/>
      <c r="D1663" s="825"/>
      <c r="E1663" s="825"/>
      <c r="F1663" s="825"/>
      <c r="G1663" s="826"/>
    </row>
    <row r="1664" spans="1:7" ht="18" x14ac:dyDescent="0.2">
      <c r="A1664" s="827" t="s">
        <v>142</v>
      </c>
      <c r="B1664" s="828"/>
      <c r="C1664" s="825" t="s">
        <v>95</v>
      </c>
      <c r="D1664" s="825" t="s">
        <v>143</v>
      </c>
      <c r="E1664" s="825" t="s">
        <v>144</v>
      </c>
      <c r="F1664" s="825" t="s">
        <v>145</v>
      </c>
      <c r="G1664" s="826" t="s">
        <v>146</v>
      </c>
    </row>
    <row r="1665" spans="1:7" ht="36" x14ac:dyDescent="0.2">
      <c r="A1665" s="829" t="s">
        <v>118</v>
      </c>
      <c r="B1665" s="829" t="s">
        <v>2413</v>
      </c>
      <c r="C1665" s="844" t="s">
        <v>2414</v>
      </c>
      <c r="D1665" s="831" t="s">
        <v>128</v>
      </c>
      <c r="E1665" s="831">
        <v>1.02</v>
      </c>
      <c r="F1665" s="752"/>
      <c r="G1665" s="833">
        <f t="shared" ref="G1665:G1667" si="169">TRUNC(E1665*F1665,2)</f>
        <v>0</v>
      </c>
    </row>
    <row r="1666" spans="1:7" ht="36" x14ac:dyDescent="0.2">
      <c r="A1666" s="829" t="s">
        <v>117</v>
      </c>
      <c r="B1666" s="829" t="s">
        <v>1140</v>
      </c>
      <c r="C1666" s="844" t="s">
        <v>1141</v>
      </c>
      <c r="D1666" s="831" t="s">
        <v>96</v>
      </c>
      <c r="E1666" s="831">
        <v>0.1</v>
      </c>
      <c r="F1666" s="752"/>
      <c r="G1666" s="833">
        <f t="shared" si="169"/>
        <v>0</v>
      </c>
    </row>
    <row r="1667" spans="1:7" ht="18" x14ac:dyDescent="0.2">
      <c r="A1667" s="829" t="s">
        <v>117</v>
      </c>
      <c r="B1667" s="829" t="s">
        <v>2415</v>
      </c>
      <c r="C1667" s="844" t="s">
        <v>2416</v>
      </c>
      <c r="D1667" s="831" t="s">
        <v>96</v>
      </c>
      <c r="E1667" s="831">
        <v>0.1</v>
      </c>
      <c r="F1667" s="752"/>
      <c r="G1667" s="833">
        <f t="shared" si="169"/>
        <v>0</v>
      </c>
    </row>
    <row r="1668" spans="1:7" ht="18" x14ac:dyDescent="0.2">
      <c r="A1668" s="835" t="s">
        <v>147</v>
      </c>
      <c r="B1668" s="836"/>
      <c r="C1668" s="836"/>
      <c r="D1668" s="836"/>
      <c r="E1668" s="836"/>
      <c r="F1668" s="837"/>
      <c r="G1668" s="838">
        <f>SUM(G1665:G1667)</f>
        <v>0</v>
      </c>
    </row>
    <row r="1669" spans="1:7" x14ac:dyDescent="0.2">
      <c r="A1669" s="843"/>
      <c r="B1669" s="843"/>
      <c r="C1669" s="843"/>
      <c r="D1669" s="843"/>
      <c r="E1669" s="843"/>
      <c r="F1669" s="843"/>
      <c r="G1669" s="843"/>
    </row>
    <row r="1670" spans="1:7" ht="18" x14ac:dyDescent="0.25">
      <c r="A1670" s="818" t="s">
        <v>213</v>
      </c>
      <c r="B1670" s="818" t="s">
        <v>2005</v>
      </c>
      <c r="C1670" s="839" t="s">
        <v>2006</v>
      </c>
      <c r="D1670" s="820" t="s">
        <v>1251</v>
      </c>
      <c r="E1670" s="821"/>
      <c r="F1670" s="822"/>
      <c r="G1670" s="823">
        <f>G1676</f>
        <v>0</v>
      </c>
    </row>
    <row r="1671" spans="1:7" ht="18" x14ac:dyDescent="0.2">
      <c r="A1671" s="824"/>
      <c r="B1671" s="825"/>
      <c r="C1671" s="825"/>
      <c r="D1671" s="825"/>
      <c r="E1671" s="825"/>
      <c r="F1671" s="825"/>
      <c r="G1671" s="826"/>
    </row>
    <row r="1672" spans="1:7" ht="18" x14ac:dyDescent="0.2">
      <c r="A1672" s="827" t="s">
        <v>142</v>
      </c>
      <c r="B1672" s="828"/>
      <c r="C1672" s="825" t="s">
        <v>95</v>
      </c>
      <c r="D1672" s="825" t="s">
        <v>143</v>
      </c>
      <c r="E1672" s="825" t="s">
        <v>144</v>
      </c>
      <c r="F1672" s="825" t="s">
        <v>145</v>
      </c>
      <c r="G1672" s="826" t="s">
        <v>146</v>
      </c>
    </row>
    <row r="1673" spans="1:7" ht="72" x14ac:dyDescent="0.2">
      <c r="A1673" s="829" t="s">
        <v>118</v>
      </c>
      <c r="B1673" s="829" t="s">
        <v>2417</v>
      </c>
      <c r="C1673" s="844" t="s">
        <v>2418</v>
      </c>
      <c r="D1673" s="831" t="s">
        <v>14</v>
      </c>
      <c r="E1673" s="831">
        <v>1</v>
      </c>
      <c r="F1673" s="752"/>
      <c r="G1673" s="833">
        <f t="shared" ref="G1673:G1675" si="170">TRUNC(E1673*F1673,2)</f>
        <v>0</v>
      </c>
    </row>
    <row r="1674" spans="1:7" ht="18" x14ac:dyDescent="0.2">
      <c r="A1674" s="829" t="s">
        <v>902</v>
      </c>
      <c r="B1674" s="829" t="s">
        <v>1107</v>
      </c>
      <c r="C1674" s="844" t="s">
        <v>1108</v>
      </c>
      <c r="D1674" s="831" t="s">
        <v>1005</v>
      </c>
      <c r="E1674" s="831">
        <v>0.8</v>
      </c>
      <c r="F1674" s="752"/>
      <c r="G1674" s="833">
        <f t="shared" si="170"/>
        <v>0</v>
      </c>
    </row>
    <row r="1675" spans="1:7" ht="18" x14ac:dyDescent="0.2">
      <c r="A1675" s="829" t="s">
        <v>902</v>
      </c>
      <c r="B1675" s="829" t="s">
        <v>2419</v>
      </c>
      <c r="C1675" s="844" t="s">
        <v>2420</v>
      </c>
      <c r="D1675" s="831" t="s">
        <v>1005</v>
      </c>
      <c r="E1675" s="831">
        <v>0.8</v>
      </c>
      <c r="F1675" s="752"/>
      <c r="G1675" s="833">
        <f t="shared" si="170"/>
        <v>0</v>
      </c>
    </row>
    <row r="1676" spans="1:7" ht="18" x14ac:dyDescent="0.2">
      <c r="A1676" s="835" t="s">
        <v>147</v>
      </c>
      <c r="B1676" s="836"/>
      <c r="C1676" s="836"/>
      <c r="D1676" s="836"/>
      <c r="E1676" s="836"/>
      <c r="F1676" s="837"/>
      <c r="G1676" s="838">
        <f>SUM(G1673:G1675)</f>
        <v>0</v>
      </c>
    </row>
    <row r="1677" spans="1:7" x14ac:dyDescent="0.2">
      <c r="A1677" s="843"/>
      <c r="B1677" s="843"/>
      <c r="C1677" s="843"/>
      <c r="D1677" s="843"/>
      <c r="E1677" s="843"/>
      <c r="F1677" s="843"/>
      <c r="G1677" s="843"/>
    </row>
    <row r="1678" spans="1:7" ht="36" x14ac:dyDescent="0.25">
      <c r="A1678" s="818" t="s">
        <v>213</v>
      </c>
      <c r="B1678" s="818" t="s">
        <v>2007</v>
      </c>
      <c r="C1678" s="839" t="s">
        <v>2008</v>
      </c>
      <c r="D1678" s="820" t="s">
        <v>1429</v>
      </c>
      <c r="E1678" s="821"/>
      <c r="F1678" s="822"/>
      <c r="G1678" s="823">
        <f>G1684</f>
        <v>0</v>
      </c>
    </row>
    <row r="1679" spans="1:7" ht="18" x14ac:dyDescent="0.2">
      <c r="A1679" s="824"/>
      <c r="B1679" s="825"/>
      <c r="C1679" s="825"/>
      <c r="D1679" s="825"/>
      <c r="E1679" s="825"/>
      <c r="F1679" s="825"/>
      <c r="G1679" s="826"/>
    </row>
    <row r="1680" spans="1:7" ht="18" x14ac:dyDescent="0.2">
      <c r="A1680" s="827" t="s">
        <v>142</v>
      </c>
      <c r="B1680" s="828"/>
      <c r="C1680" s="825" t="s">
        <v>95</v>
      </c>
      <c r="D1680" s="825" t="s">
        <v>143</v>
      </c>
      <c r="E1680" s="825" t="s">
        <v>144</v>
      </c>
      <c r="F1680" s="825" t="s">
        <v>145</v>
      </c>
      <c r="G1680" s="826" t="s">
        <v>146</v>
      </c>
    </row>
    <row r="1681" spans="1:7" ht="36" x14ac:dyDescent="0.2">
      <c r="A1681" s="829" t="s">
        <v>902</v>
      </c>
      <c r="B1681" s="829" t="s">
        <v>2421</v>
      </c>
      <c r="C1681" s="844" t="s">
        <v>2422</v>
      </c>
      <c r="D1681" s="831" t="s">
        <v>908</v>
      </c>
      <c r="E1681" s="831">
        <v>1</v>
      </c>
      <c r="F1681" s="752"/>
      <c r="G1681" s="833">
        <f t="shared" ref="G1681:G1683" si="171">TRUNC(E1681*F1681,2)</f>
        <v>0</v>
      </c>
    </row>
    <row r="1682" spans="1:7" ht="18" x14ac:dyDescent="0.2">
      <c r="A1682" s="829" t="s">
        <v>117</v>
      </c>
      <c r="B1682" s="829" t="s">
        <v>925</v>
      </c>
      <c r="C1682" s="844" t="s">
        <v>926</v>
      </c>
      <c r="D1682" s="831" t="s">
        <v>96</v>
      </c>
      <c r="E1682" s="831">
        <v>4.7569999999999997</v>
      </c>
      <c r="F1682" s="752"/>
      <c r="G1682" s="833">
        <f t="shared" si="171"/>
        <v>0</v>
      </c>
    </row>
    <row r="1683" spans="1:7" ht="18" x14ac:dyDescent="0.2">
      <c r="A1683" s="829" t="s">
        <v>117</v>
      </c>
      <c r="B1683" s="829" t="s">
        <v>927</v>
      </c>
      <c r="C1683" s="844" t="s">
        <v>928</v>
      </c>
      <c r="D1683" s="831" t="s">
        <v>96</v>
      </c>
      <c r="E1683" s="831">
        <v>4.7569999999999997</v>
      </c>
      <c r="F1683" s="752"/>
      <c r="G1683" s="833">
        <f t="shared" si="171"/>
        <v>0</v>
      </c>
    </row>
    <row r="1684" spans="1:7" ht="18" x14ac:dyDescent="0.2">
      <c r="A1684" s="835" t="s">
        <v>147</v>
      </c>
      <c r="B1684" s="836"/>
      <c r="C1684" s="836"/>
      <c r="D1684" s="836"/>
      <c r="E1684" s="836"/>
      <c r="F1684" s="837"/>
      <c r="G1684" s="838">
        <f>SUM(G1681:G1683)</f>
        <v>0</v>
      </c>
    </row>
    <row r="1685" spans="1:7" x14ac:dyDescent="0.2">
      <c r="A1685" s="843"/>
      <c r="B1685" s="843"/>
      <c r="C1685" s="843"/>
      <c r="D1685" s="843"/>
      <c r="E1685" s="843"/>
      <c r="F1685" s="843"/>
      <c r="G1685" s="843"/>
    </row>
    <row r="1686" spans="1:7" ht="36" x14ac:dyDescent="0.25">
      <c r="A1686" s="818" t="s">
        <v>213</v>
      </c>
      <c r="B1686" s="818" t="s">
        <v>2423</v>
      </c>
      <c r="C1686" s="839" t="s">
        <v>2424</v>
      </c>
      <c r="D1686" s="820" t="s">
        <v>1279</v>
      </c>
      <c r="E1686" s="821"/>
      <c r="F1686" s="822"/>
      <c r="G1686" s="823">
        <f>G1693</f>
        <v>0</v>
      </c>
    </row>
    <row r="1687" spans="1:7" ht="18" x14ac:dyDescent="0.2">
      <c r="A1687" s="824"/>
      <c r="B1687" s="825"/>
      <c r="C1687" s="825"/>
      <c r="D1687" s="825"/>
      <c r="E1687" s="825"/>
      <c r="F1687" s="825"/>
      <c r="G1687" s="826"/>
    </row>
    <row r="1688" spans="1:7" ht="18" x14ac:dyDescent="0.2">
      <c r="A1688" s="827" t="s">
        <v>142</v>
      </c>
      <c r="B1688" s="828"/>
      <c r="C1688" s="825" t="s">
        <v>95</v>
      </c>
      <c r="D1688" s="825" t="s">
        <v>143</v>
      </c>
      <c r="E1688" s="825" t="s">
        <v>144</v>
      </c>
      <c r="F1688" s="825" t="s">
        <v>145</v>
      </c>
      <c r="G1688" s="826" t="s">
        <v>146</v>
      </c>
    </row>
    <row r="1689" spans="1:7" ht="54" x14ac:dyDescent="0.2">
      <c r="A1689" s="829" t="s">
        <v>902</v>
      </c>
      <c r="B1689" s="829" t="s">
        <v>2386</v>
      </c>
      <c r="C1689" s="844" t="s">
        <v>2387</v>
      </c>
      <c r="D1689" s="831" t="s">
        <v>916</v>
      </c>
      <c r="E1689" s="831">
        <v>1.05</v>
      </c>
      <c r="F1689" s="752"/>
      <c r="G1689" s="833">
        <f t="shared" ref="G1689:G1692" si="172">TRUNC(E1689*F1689,2)</f>
        <v>0</v>
      </c>
    </row>
    <row r="1690" spans="1:7" ht="36" x14ac:dyDescent="0.2">
      <c r="A1690" s="829" t="s">
        <v>117</v>
      </c>
      <c r="B1690" s="829" t="s">
        <v>1140</v>
      </c>
      <c r="C1690" s="844" t="s">
        <v>1141</v>
      </c>
      <c r="D1690" s="831" t="s">
        <v>96</v>
      </c>
      <c r="E1690" s="831">
        <v>0.15720000000000001</v>
      </c>
      <c r="F1690" s="752"/>
      <c r="G1690" s="833">
        <f t="shared" si="172"/>
        <v>0</v>
      </c>
    </row>
    <row r="1691" spans="1:7" ht="18" x14ac:dyDescent="0.2">
      <c r="A1691" s="829" t="s">
        <v>117</v>
      </c>
      <c r="B1691" s="829" t="s">
        <v>1109</v>
      </c>
      <c r="C1691" s="844" t="s">
        <v>1110</v>
      </c>
      <c r="D1691" s="831" t="s">
        <v>96</v>
      </c>
      <c r="E1691" s="831">
        <v>0.15720000000000001</v>
      </c>
      <c r="F1691" s="752"/>
      <c r="G1691" s="833">
        <f t="shared" si="172"/>
        <v>0</v>
      </c>
    </row>
    <row r="1692" spans="1:7" ht="90" x14ac:dyDescent="0.2">
      <c r="A1692" s="829" t="s">
        <v>117</v>
      </c>
      <c r="B1692" s="829" t="s">
        <v>1164</v>
      </c>
      <c r="C1692" s="844" t="s">
        <v>1165</v>
      </c>
      <c r="D1692" s="831" t="s">
        <v>128</v>
      </c>
      <c r="E1692" s="831">
        <v>1</v>
      </c>
      <c r="F1692" s="752"/>
      <c r="G1692" s="833">
        <f t="shared" si="172"/>
        <v>0</v>
      </c>
    </row>
    <row r="1693" spans="1:7" ht="18" x14ac:dyDescent="0.2">
      <c r="A1693" s="835" t="s">
        <v>147</v>
      </c>
      <c r="B1693" s="836"/>
      <c r="C1693" s="836"/>
      <c r="D1693" s="836"/>
      <c r="E1693" s="836"/>
      <c r="F1693" s="837"/>
      <c r="G1693" s="838">
        <f>SUM(G1689:G1692)</f>
        <v>0</v>
      </c>
    </row>
    <row r="1694" spans="1:7" x14ac:dyDescent="0.2">
      <c r="A1694" s="843"/>
      <c r="B1694" s="843"/>
      <c r="C1694" s="843"/>
      <c r="D1694" s="843"/>
      <c r="E1694" s="843"/>
      <c r="F1694" s="843"/>
      <c r="G1694" s="843"/>
    </row>
    <row r="1695" spans="1:7" ht="18" x14ac:dyDescent="0.25">
      <c r="A1695" s="818" t="s">
        <v>213</v>
      </c>
      <c r="B1695" s="818" t="s">
        <v>843</v>
      </c>
      <c r="C1695" s="839" t="s">
        <v>2047</v>
      </c>
      <c r="D1695" s="820" t="s">
        <v>1508</v>
      </c>
      <c r="E1695" s="821"/>
      <c r="F1695" s="822"/>
      <c r="G1695" s="823">
        <f>G1701</f>
        <v>0</v>
      </c>
    </row>
    <row r="1696" spans="1:7" ht="18" x14ac:dyDescent="0.2">
      <c r="A1696" s="824"/>
      <c r="B1696" s="825"/>
      <c r="C1696" s="825"/>
      <c r="D1696" s="825"/>
      <c r="E1696" s="825"/>
      <c r="F1696" s="825"/>
      <c r="G1696" s="826"/>
    </row>
    <row r="1697" spans="1:7" ht="18" x14ac:dyDescent="0.2">
      <c r="A1697" s="827" t="s">
        <v>142</v>
      </c>
      <c r="B1697" s="828"/>
      <c r="C1697" s="825" t="s">
        <v>95</v>
      </c>
      <c r="D1697" s="825" t="s">
        <v>143</v>
      </c>
      <c r="E1697" s="825" t="s">
        <v>144</v>
      </c>
      <c r="F1697" s="825" t="s">
        <v>145</v>
      </c>
      <c r="G1697" s="826" t="s">
        <v>146</v>
      </c>
    </row>
    <row r="1698" spans="1:7" ht="36" x14ac:dyDescent="0.2">
      <c r="A1698" s="829" t="s">
        <v>118</v>
      </c>
      <c r="B1698" s="829" t="s">
        <v>1190</v>
      </c>
      <c r="C1698" s="844" t="s">
        <v>1191</v>
      </c>
      <c r="D1698" s="831" t="s">
        <v>128</v>
      </c>
      <c r="E1698" s="831">
        <v>1</v>
      </c>
      <c r="F1698" s="752"/>
      <c r="G1698" s="833">
        <f t="shared" ref="G1698:G1700" si="173">TRUNC(E1698*F1698,2)</f>
        <v>0</v>
      </c>
    </row>
    <row r="1699" spans="1:7" ht="18" x14ac:dyDescent="0.2">
      <c r="A1699" s="829" t="s">
        <v>902</v>
      </c>
      <c r="B1699" s="829" t="s">
        <v>1192</v>
      </c>
      <c r="C1699" s="844" t="s">
        <v>1193</v>
      </c>
      <c r="D1699" s="831" t="s">
        <v>1005</v>
      </c>
      <c r="E1699" s="831">
        <v>0.5</v>
      </c>
      <c r="F1699" s="752"/>
      <c r="G1699" s="833">
        <f t="shared" si="173"/>
        <v>0</v>
      </c>
    </row>
    <row r="1700" spans="1:7" ht="18" x14ac:dyDescent="0.2">
      <c r="A1700" s="829" t="s">
        <v>902</v>
      </c>
      <c r="B1700" s="829" t="s">
        <v>1037</v>
      </c>
      <c r="C1700" s="844" t="s">
        <v>1038</v>
      </c>
      <c r="D1700" s="831" t="s">
        <v>1005</v>
      </c>
      <c r="E1700" s="831">
        <v>0.5</v>
      </c>
      <c r="F1700" s="752"/>
      <c r="G1700" s="833">
        <f t="shared" si="173"/>
        <v>0</v>
      </c>
    </row>
    <row r="1701" spans="1:7" ht="18" x14ac:dyDescent="0.2">
      <c r="A1701" s="835" t="s">
        <v>147</v>
      </c>
      <c r="B1701" s="836"/>
      <c r="C1701" s="836"/>
      <c r="D1701" s="836"/>
      <c r="E1701" s="836"/>
      <c r="F1701" s="837"/>
      <c r="G1701" s="838">
        <f>SUM(G1698:G1700)</f>
        <v>0</v>
      </c>
    </row>
    <row r="1702" spans="1:7" x14ac:dyDescent="0.2">
      <c r="A1702" s="843"/>
      <c r="B1702" s="843"/>
      <c r="C1702" s="843"/>
      <c r="D1702" s="843"/>
      <c r="E1702" s="843"/>
      <c r="F1702" s="843"/>
      <c r="G1702" s="843"/>
    </row>
    <row r="1703" spans="1:7" ht="18" x14ac:dyDescent="0.25">
      <c r="A1703" s="818" t="s">
        <v>213</v>
      </c>
      <c r="B1703" s="818" t="s">
        <v>844</v>
      </c>
      <c r="C1703" s="839" t="s">
        <v>2048</v>
      </c>
      <c r="D1703" s="820" t="s">
        <v>2049</v>
      </c>
      <c r="E1703" s="821"/>
      <c r="F1703" s="822"/>
      <c r="G1703" s="823">
        <f>G1709</f>
        <v>0</v>
      </c>
    </row>
    <row r="1704" spans="1:7" ht="18" x14ac:dyDescent="0.2">
      <c r="A1704" s="824"/>
      <c r="B1704" s="825"/>
      <c r="C1704" s="825"/>
      <c r="D1704" s="825"/>
      <c r="E1704" s="825"/>
      <c r="F1704" s="825"/>
      <c r="G1704" s="826"/>
    </row>
    <row r="1705" spans="1:7" ht="18" x14ac:dyDescent="0.2">
      <c r="A1705" s="827" t="s">
        <v>142</v>
      </c>
      <c r="B1705" s="828"/>
      <c r="C1705" s="825" t="s">
        <v>95</v>
      </c>
      <c r="D1705" s="825" t="s">
        <v>143</v>
      </c>
      <c r="E1705" s="825" t="s">
        <v>144</v>
      </c>
      <c r="F1705" s="825" t="s">
        <v>145</v>
      </c>
      <c r="G1705" s="826" t="s">
        <v>146</v>
      </c>
    </row>
    <row r="1706" spans="1:7" ht="36" x14ac:dyDescent="0.2">
      <c r="A1706" s="829" t="s">
        <v>118</v>
      </c>
      <c r="B1706" s="829" t="s">
        <v>1194</v>
      </c>
      <c r="C1706" s="844" t="s">
        <v>1195</v>
      </c>
      <c r="D1706" s="831" t="s">
        <v>108</v>
      </c>
      <c r="E1706" s="831">
        <v>1</v>
      </c>
      <c r="F1706" s="752"/>
      <c r="G1706" s="833">
        <f t="shared" ref="G1706:G1708" si="174">TRUNC(E1706*F1706,2)</f>
        <v>0</v>
      </c>
    </row>
    <row r="1707" spans="1:7" ht="18" x14ac:dyDescent="0.2">
      <c r="A1707" s="829" t="s">
        <v>902</v>
      </c>
      <c r="B1707" s="829" t="s">
        <v>1192</v>
      </c>
      <c r="C1707" s="844" t="s">
        <v>1193</v>
      </c>
      <c r="D1707" s="831" t="s">
        <v>1005</v>
      </c>
      <c r="E1707" s="831">
        <v>1</v>
      </c>
      <c r="F1707" s="752"/>
      <c r="G1707" s="833">
        <f t="shared" si="174"/>
        <v>0</v>
      </c>
    </row>
    <row r="1708" spans="1:7" ht="18" x14ac:dyDescent="0.2">
      <c r="A1708" s="829" t="s">
        <v>902</v>
      </c>
      <c r="B1708" s="829" t="s">
        <v>1037</v>
      </c>
      <c r="C1708" s="844" t="s">
        <v>1038</v>
      </c>
      <c r="D1708" s="831" t="s">
        <v>1005</v>
      </c>
      <c r="E1708" s="831">
        <v>1.5</v>
      </c>
      <c r="F1708" s="752"/>
      <c r="G1708" s="833">
        <f t="shared" si="174"/>
        <v>0</v>
      </c>
    </row>
    <row r="1709" spans="1:7" ht="18" x14ac:dyDescent="0.2">
      <c r="A1709" s="835" t="s">
        <v>147</v>
      </c>
      <c r="B1709" s="836"/>
      <c r="C1709" s="836"/>
      <c r="D1709" s="836"/>
      <c r="E1709" s="836"/>
      <c r="F1709" s="837"/>
      <c r="G1709" s="838">
        <f>SUM(G1706:G1708)</f>
        <v>0</v>
      </c>
    </row>
    <row r="1710" spans="1:7" x14ac:dyDescent="0.2">
      <c r="A1710" s="843"/>
      <c r="B1710" s="843"/>
      <c r="C1710" s="843"/>
      <c r="D1710" s="843"/>
      <c r="E1710" s="843"/>
      <c r="F1710" s="843"/>
      <c r="G1710" s="843"/>
    </row>
    <row r="1711" spans="1:7" ht="18" x14ac:dyDescent="0.25">
      <c r="A1711" s="818" t="s">
        <v>213</v>
      </c>
      <c r="B1711" s="818" t="s">
        <v>854</v>
      </c>
      <c r="C1711" s="839" t="s">
        <v>2425</v>
      </c>
      <c r="D1711" s="820" t="s">
        <v>1251</v>
      </c>
      <c r="E1711" s="821"/>
      <c r="F1711" s="822"/>
      <c r="G1711" s="823">
        <f>G1723</f>
        <v>0</v>
      </c>
    </row>
    <row r="1712" spans="1:7" ht="18" x14ac:dyDescent="0.2">
      <c r="A1712" s="824"/>
      <c r="B1712" s="825"/>
      <c r="C1712" s="825"/>
      <c r="D1712" s="825"/>
      <c r="E1712" s="825"/>
      <c r="F1712" s="825"/>
      <c r="G1712" s="826"/>
    </row>
    <row r="1713" spans="1:7" ht="18" x14ac:dyDescent="0.2">
      <c r="A1713" s="827" t="s">
        <v>142</v>
      </c>
      <c r="B1713" s="828"/>
      <c r="C1713" s="825" t="s">
        <v>95</v>
      </c>
      <c r="D1713" s="825" t="s">
        <v>143</v>
      </c>
      <c r="E1713" s="825" t="s">
        <v>144</v>
      </c>
      <c r="F1713" s="825" t="s">
        <v>145</v>
      </c>
      <c r="G1713" s="826" t="s">
        <v>146</v>
      </c>
    </row>
    <row r="1714" spans="1:7" ht="18" x14ac:dyDescent="0.2">
      <c r="A1714" s="829" t="s">
        <v>118</v>
      </c>
      <c r="B1714" s="829" t="s">
        <v>1196</v>
      </c>
      <c r="C1714" s="844" t="s">
        <v>1197</v>
      </c>
      <c r="D1714" s="831" t="s">
        <v>14</v>
      </c>
      <c r="E1714" s="831">
        <v>4</v>
      </c>
      <c r="F1714" s="752"/>
      <c r="G1714" s="833">
        <f t="shared" ref="G1714:G1722" si="175">TRUNC(E1714*F1714,2)</f>
        <v>0</v>
      </c>
    </row>
    <row r="1715" spans="1:7" ht="18" x14ac:dyDescent="0.2">
      <c r="A1715" s="829" t="s">
        <v>118</v>
      </c>
      <c r="B1715" s="829" t="s">
        <v>1198</v>
      </c>
      <c r="C1715" s="844" t="s">
        <v>1199</v>
      </c>
      <c r="D1715" s="831" t="s">
        <v>14</v>
      </c>
      <c r="E1715" s="831">
        <v>1</v>
      </c>
      <c r="F1715" s="752"/>
      <c r="G1715" s="833">
        <f t="shared" si="175"/>
        <v>0</v>
      </c>
    </row>
    <row r="1716" spans="1:7" ht="18" x14ac:dyDescent="0.2">
      <c r="A1716" s="829" t="s">
        <v>118</v>
      </c>
      <c r="B1716" s="829" t="s">
        <v>1200</v>
      </c>
      <c r="C1716" s="844" t="s">
        <v>1201</v>
      </c>
      <c r="D1716" s="831" t="s">
        <v>14</v>
      </c>
      <c r="E1716" s="831">
        <v>1</v>
      </c>
      <c r="F1716" s="752"/>
      <c r="G1716" s="833">
        <f t="shared" si="175"/>
        <v>0</v>
      </c>
    </row>
    <row r="1717" spans="1:7" ht="18" x14ac:dyDescent="0.2">
      <c r="A1717" s="829" t="s">
        <v>118</v>
      </c>
      <c r="B1717" s="829" t="s">
        <v>1202</v>
      </c>
      <c r="C1717" s="844" t="s">
        <v>1203</v>
      </c>
      <c r="D1717" s="831" t="s">
        <v>14</v>
      </c>
      <c r="E1717" s="831">
        <v>1</v>
      </c>
      <c r="F1717" s="752"/>
      <c r="G1717" s="833">
        <f t="shared" si="175"/>
        <v>0</v>
      </c>
    </row>
    <row r="1718" spans="1:7" ht="18" x14ac:dyDescent="0.2">
      <c r="A1718" s="829" t="s">
        <v>118</v>
      </c>
      <c r="B1718" s="829" t="s">
        <v>1204</v>
      </c>
      <c r="C1718" s="844" t="s">
        <v>1205</v>
      </c>
      <c r="D1718" s="831" t="s">
        <v>14</v>
      </c>
      <c r="E1718" s="831">
        <v>1</v>
      </c>
      <c r="F1718" s="752"/>
      <c r="G1718" s="833">
        <f t="shared" si="175"/>
        <v>0</v>
      </c>
    </row>
    <row r="1719" spans="1:7" ht="18" x14ac:dyDescent="0.2">
      <c r="A1719" s="829" t="s">
        <v>118</v>
      </c>
      <c r="B1719" s="829" t="s">
        <v>1206</v>
      </c>
      <c r="C1719" s="844" t="s">
        <v>1207</v>
      </c>
      <c r="D1719" s="831" t="s">
        <v>14</v>
      </c>
      <c r="E1719" s="831">
        <v>1</v>
      </c>
      <c r="F1719" s="752"/>
      <c r="G1719" s="833">
        <f t="shared" si="175"/>
        <v>0</v>
      </c>
    </row>
    <row r="1720" spans="1:7" ht="18" x14ac:dyDescent="0.2">
      <c r="A1720" s="829" t="s">
        <v>118</v>
      </c>
      <c r="B1720" s="829" t="s">
        <v>1208</v>
      </c>
      <c r="C1720" s="844" t="s">
        <v>1209</v>
      </c>
      <c r="D1720" s="831" t="s">
        <v>14</v>
      </c>
      <c r="E1720" s="831">
        <v>2</v>
      </c>
      <c r="F1720" s="752"/>
      <c r="G1720" s="833">
        <f t="shared" si="175"/>
        <v>0</v>
      </c>
    </row>
    <row r="1721" spans="1:7" ht="36" x14ac:dyDescent="0.2">
      <c r="A1721" s="829" t="s">
        <v>117</v>
      </c>
      <c r="B1721" s="829" t="s">
        <v>1140</v>
      </c>
      <c r="C1721" s="844" t="s">
        <v>1141</v>
      </c>
      <c r="D1721" s="831" t="s">
        <v>96</v>
      </c>
      <c r="E1721" s="831">
        <v>2.5</v>
      </c>
      <c r="F1721" s="752"/>
      <c r="G1721" s="833">
        <f t="shared" si="175"/>
        <v>0</v>
      </c>
    </row>
    <row r="1722" spans="1:7" ht="18" x14ac:dyDescent="0.2">
      <c r="A1722" s="829" t="s">
        <v>117</v>
      </c>
      <c r="B1722" s="829" t="s">
        <v>1109</v>
      </c>
      <c r="C1722" s="844" t="s">
        <v>1110</v>
      </c>
      <c r="D1722" s="831" t="s">
        <v>96</v>
      </c>
      <c r="E1722" s="831">
        <v>2.5</v>
      </c>
      <c r="F1722" s="752"/>
      <c r="G1722" s="833">
        <f t="shared" si="175"/>
        <v>0</v>
      </c>
    </row>
    <row r="1723" spans="1:7" ht="18" x14ac:dyDescent="0.2">
      <c r="A1723" s="835" t="s">
        <v>147</v>
      </c>
      <c r="B1723" s="836"/>
      <c r="C1723" s="836"/>
      <c r="D1723" s="836"/>
      <c r="E1723" s="836"/>
      <c r="F1723" s="837"/>
      <c r="G1723" s="838">
        <f>SUM(G1714:G1722)</f>
        <v>0</v>
      </c>
    </row>
    <row r="1724" spans="1:7" x14ac:dyDescent="0.2">
      <c r="A1724" s="843"/>
      <c r="B1724" s="843"/>
      <c r="C1724" s="843"/>
      <c r="D1724" s="843"/>
      <c r="E1724" s="843"/>
      <c r="F1724" s="843"/>
      <c r="G1724" s="843"/>
    </row>
    <row r="1725" spans="1:7" ht="18" x14ac:dyDescent="0.25">
      <c r="A1725" s="818" t="s">
        <v>213</v>
      </c>
      <c r="B1725" s="818" t="s">
        <v>857</v>
      </c>
      <c r="C1725" s="839" t="s">
        <v>2050</v>
      </c>
      <c r="D1725" s="820" t="s">
        <v>1429</v>
      </c>
      <c r="E1725" s="821"/>
      <c r="F1725" s="822"/>
      <c r="G1725" s="823">
        <f>G1731</f>
        <v>0</v>
      </c>
    </row>
    <row r="1726" spans="1:7" ht="18" x14ac:dyDescent="0.2">
      <c r="A1726" s="824"/>
      <c r="B1726" s="825"/>
      <c r="C1726" s="825"/>
      <c r="D1726" s="825"/>
      <c r="E1726" s="825"/>
      <c r="F1726" s="825"/>
      <c r="G1726" s="826"/>
    </row>
    <row r="1727" spans="1:7" ht="18" x14ac:dyDescent="0.2">
      <c r="A1727" s="827" t="s">
        <v>142</v>
      </c>
      <c r="B1727" s="828"/>
      <c r="C1727" s="825" t="s">
        <v>95</v>
      </c>
      <c r="D1727" s="825" t="s">
        <v>143</v>
      </c>
      <c r="E1727" s="825" t="s">
        <v>144</v>
      </c>
      <c r="F1727" s="825" t="s">
        <v>145</v>
      </c>
      <c r="G1727" s="826" t="s">
        <v>146</v>
      </c>
    </row>
    <row r="1728" spans="1:7" ht="54" x14ac:dyDescent="0.2">
      <c r="A1728" s="829" t="s">
        <v>118</v>
      </c>
      <c r="B1728" s="829" t="s">
        <v>1210</v>
      </c>
      <c r="C1728" s="844" t="s">
        <v>1211</v>
      </c>
      <c r="D1728" s="831" t="s">
        <v>14</v>
      </c>
      <c r="E1728" s="831">
        <v>1</v>
      </c>
      <c r="F1728" s="752"/>
      <c r="G1728" s="833">
        <f t="shared" ref="G1728:G1730" si="176">TRUNC(E1728*F1728,2)</f>
        <v>0</v>
      </c>
    </row>
    <row r="1729" spans="1:7" ht="18" x14ac:dyDescent="0.2">
      <c r="A1729" s="829" t="s">
        <v>117</v>
      </c>
      <c r="B1729" s="829" t="s">
        <v>1109</v>
      </c>
      <c r="C1729" s="844" t="s">
        <v>1110</v>
      </c>
      <c r="D1729" s="831" t="s">
        <v>96</v>
      </c>
      <c r="E1729" s="831">
        <v>0.3</v>
      </c>
      <c r="F1729" s="752"/>
      <c r="G1729" s="833">
        <f t="shared" si="176"/>
        <v>0</v>
      </c>
    </row>
    <row r="1730" spans="1:7" ht="18" x14ac:dyDescent="0.2">
      <c r="A1730" s="829" t="s">
        <v>117</v>
      </c>
      <c r="B1730" s="829" t="s">
        <v>927</v>
      </c>
      <c r="C1730" s="844" t="s">
        <v>928</v>
      </c>
      <c r="D1730" s="831" t="s">
        <v>96</v>
      </c>
      <c r="E1730" s="831">
        <v>0.3</v>
      </c>
      <c r="F1730" s="752"/>
      <c r="G1730" s="833">
        <f t="shared" si="176"/>
        <v>0</v>
      </c>
    </row>
    <row r="1731" spans="1:7" ht="18" x14ac:dyDescent="0.2">
      <c r="A1731" s="835" t="s">
        <v>147</v>
      </c>
      <c r="B1731" s="836"/>
      <c r="C1731" s="836"/>
      <c r="D1731" s="836"/>
      <c r="E1731" s="836"/>
      <c r="F1731" s="837"/>
      <c r="G1731" s="838">
        <f>SUM(G1728:G1730)</f>
        <v>0</v>
      </c>
    </row>
    <row r="1732" spans="1:7" x14ac:dyDescent="0.2">
      <c r="A1732" s="843"/>
      <c r="B1732" s="843"/>
      <c r="C1732" s="843"/>
      <c r="D1732" s="843"/>
      <c r="E1732" s="843"/>
      <c r="F1732" s="843"/>
      <c r="G1732" s="843"/>
    </row>
    <row r="1733" spans="1:7" ht="18" x14ac:dyDescent="0.25">
      <c r="A1733" s="818" t="s">
        <v>213</v>
      </c>
      <c r="B1733" s="818" t="s">
        <v>827</v>
      </c>
      <c r="C1733" s="839" t="s">
        <v>2051</v>
      </c>
      <c r="D1733" s="820" t="s">
        <v>1429</v>
      </c>
      <c r="E1733" s="821"/>
      <c r="F1733" s="822"/>
      <c r="G1733" s="823">
        <f>G1739</f>
        <v>0</v>
      </c>
    </row>
    <row r="1734" spans="1:7" ht="18" x14ac:dyDescent="0.2">
      <c r="A1734" s="824"/>
      <c r="B1734" s="825"/>
      <c r="C1734" s="825"/>
      <c r="D1734" s="825"/>
      <c r="E1734" s="825"/>
      <c r="F1734" s="825"/>
      <c r="G1734" s="826"/>
    </row>
    <row r="1735" spans="1:7" ht="18" x14ac:dyDescent="0.2">
      <c r="A1735" s="827" t="s">
        <v>142</v>
      </c>
      <c r="B1735" s="828"/>
      <c r="C1735" s="825" t="s">
        <v>95</v>
      </c>
      <c r="D1735" s="825" t="s">
        <v>143</v>
      </c>
      <c r="E1735" s="825" t="s">
        <v>144</v>
      </c>
      <c r="F1735" s="825" t="s">
        <v>145</v>
      </c>
      <c r="G1735" s="826" t="s">
        <v>146</v>
      </c>
    </row>
    <row r="1736" spans="1:7" ht="54" x14ac:dyDescent="0.2">
      <c r="A1736" s="829" t="s">
        <v>902</v>
      </c>
      <c r="B1736" s="829" t="s">
        <v>1182</v>
      </c>
      <c r="C1736" s="844" t="s">
        <v>1183</v>
      </c>
      <c r="D1736" s="831" t="s">
        <v>908</v>
      </c>
      <c r="E1736" s="831">
        <v>1</v>
      </c>
      <c r="F1736" s="752"/>
      <c r="G1736" s="833">
        <f t="shared" ref="G1736:G1738" si="177">TRUNC(E1736*F1736,2)</f>
        <v>0</v>
      </c>
    </row>
    <row r="1737" spans="1:7" ht="36" x14ac:dyDescent="0.2">
      <c r="A1737" s="829" t="s">
        <v>117</v>
      </c>
      <c r="B1737" s="829" t="s">
        <v>1020</v>
      </c>
      <c r="C1737" s="844" t="s">
        <v>1021</v>
      </c>
      <c r="D1737" s="831" t="s">
        <v>96</v>
      </c>
      <c r="E1737" s="831">
        <v>0.2</v>
      </c>
      <c r="F1737" s="752"/>
      <c r="G1737" s="833">
        <f t="shared" si="177"/>
        <v>0</v>
      </c>
    </row>
    <row r="1738" spans="1:7" ht="18" x14ac:dyDescent="0.2">
      <c r="A1738" s="829" t="s">
        <v>117</v>
      </c>
      <c r="B1738" s="829" t="s">
        <v>1109</v>
      </c>
      <c r="C1738" s="844" t="s">
        <v>1110</v>
      </c>
      <c r="D1738" s="831" t="s">
        <v>96</v>
      </c>
      <c r="E1738" s="831">
        <v>0.2</v>
      </c>
      <c r="F1738" s="752"/>
      <c r="G1738" s="833">
        <f t="shared" si="177"/>
        <v>0</v>
      </c>
    </row>
    <row r="1739" spans="1:7" ht="18" x14ac:dyDescent="0.2">
      <c r="A1739" s="835" t="s">
        <v>147</v>
      </c>
      <c r="B1739" s="836"/>
      <c r="C1739" s="836"/>
      <c r="D1739" s="836"/>
      <c r="E1739" s="836"/>
      <c r="F1739" s="837"/>
      <c r="G1739" s="838">
        <f>SUM(G1736:G1738)</f>
        <v>0</v>
      </c>
    </row>
    <row r="1740" spans="1:7" x14ac:dyDescent="0.2">
      <c r="A1740" s="843"/>
      <c r="B1740" s="843"/>
      <c r="C1740" s="843"/>
      <c r="D1740" s="843"/>
      <c r="E1740" s="843"/>
      <c r="F1740" s="843"/>
      <c r="G1740" s="843"/>
    </row>
    <row r="1741" spans="1:7" ht="36" x14ac:dyDescent="0.25">
      <c r="A1741" s="818" t="s">
        <v>213</v>
      </c>
      <c r="B1741" s="818" t="s">
        <v>870</v>
      </c>
      <c r="C1741" s="839" t="s">
        <v>2052</v>
      </c>
      <c r="D1741" s="820" t="s">
        <v>1429</v>
      </c>
      <c r="E1741" s="821"/>
      <c r="F1741" s="822"/>
      <c r="G1741" s="823">
        <f>G1747</f>
        <v>0</v>
      </c>
    </row>
    <row r="1742" spans="1:7" ht="18" x14ac:dyDescent="0.2">
      <c r="A1742" s="824"/>
      <c r="B1742" s="825"/>
      <c r="C1742" s="825"/>
      <c r="D1742" s="825"/>
      <c r="E1742" s="825"/>
      <c r="F1742" s="825"/>
      <c r="G1742" s="826"/>
    </row>
    <row r="1743" spans="1:7" ht="18" x14ac:dyDescent="0.2">
      <c r="A1743" s="827" t="s">
        <v>142</v>
      </c>
      <c r="B1743" s="828"/>
      <c r="C1743" s="825" t="s">
        <v>95</v>
      </c>
      <c r="D1743" s="825" t="s">
        <v>143</v>
      </c>
      <c r="E1743" s="825" t="s">
        <v>144</v>
      </c>
      <c r="F1743" s="825" t="s">
        <v>145</v>
      </c>
      <c r="G1743" s="826" t="s">
        <v>146</v>
      </c>
    </row>
    <row r="1744" spans="1:7" ht="18" x14ac:dyDescent="0.2">
      <c r="A1744" s="829" t="s">
        <v>118</v>
      </c>
      <c r="B1744" s="829" t="s">
        <v>1212</v>
      </c>
      <c r="C1744" s="844" t="s">
        <v>1213</v>
      </c>
      <c r="D1744" s="831" t="s">
        <v>14</v>
      </c>
      <c r="E1744" s="831">
        <v>1</v>
      </c>
      <c r="F1744" s="752"/>
      <c r="G1744" s="833">
        <f t="shared" ref="G1744:G1746" si="178">TRUNC(E1744*F1744,2)</f>
        <v>0</v>
      </c>
    </row>
    <row r="1745" spans="1:7" ht="36" x14ac:dyDescent="0.2">
      <c r="A1745" s="829" t="s">
        <v>117</v>
      </c>
      <c r="B1745" s="829" t="s">
        <v>1140</v>
      </c>
      <c r="C1745" s="844" t="s">
        <v>1141</v>
      </c>
      <c r="D1745" s="831" t="s">
        <v>96</v>
      </c>
      <c r="E1745" s="831">
        <v>0.62109999999999999</v>
      </c>
      <c r="F1745" s="752"/>
      <c r="G1745" s="833">
        <f t="shared" si="178"/>
        <v>0</v>
      </c>
    </row>
    <row r="1746" spans="1:7" ht="18" x14ac:dyDescent="0.2">
      <c r="A1746" s="829" t="s">
        <v>117</v>
      </c>
      <c r="B1746" s="829" t="s">
        <v>1109</v>
      </c>
      <c r="C1746" s="844" t="s">
        <v>1110</v>
      </c>
      <c r="D1746" s="831" t="s">
        <v>96</v>
      </c>
      <c r="E1746" s="831">
        <v>0.62109999999999999</v>
      </c>
      <c r="F1746" s="752"/>
      <c r="G1746" s="833">
        <f t="shared" si="178"/>
        <v>0</v>
      </c>
    </row>
    <row r="1747" spans="1:7" ht="18" x14ac:dyDescent="0.2">
      <c r="A1747" s="835" t="s">
        <v>147</v>
      </c>
      <c r="B1747" s="836"/>
      <c r="C1747" s="836"/>
      <c r="D1747" s="836"/>
      <c r="E1747" s="836"/>
      <c r="F1747" s="837"/>
      <c r="G1747" s="838">
        <f>SUM(G1744:G1746)</f>
        <v>0</v>
      </c>
    </row>
    <row r="1748" spans="1:7" ht="18" x14ac:dyDescent="0.2">
      <c r="A1748" s="840"/>
      <c r="B1748" s="825"/>
      <c r="C1748" s="825"/>
      <c r="D1748" s="825"/>
      <c r="E1748" s="825"/>
      <c r="F1748" s="841"/>
      <c r="G1748" s="842"/>
    </row>
    <row r="1749" spans="1:7" ht="36" x14ac:dyDescent="0.25">
      <c r="A1749" s="818" t="s">
        <v>213</v>
      </c>
      <c r="B1749" s="818" t="s">
        <v>872</v>
      </c>
      <c r="C1749" s="839" t="s">
        <v>2054</v>
      </c>
      <c r="D1749" s="820" t="s">
        <v>1441</v>
      </c>
      <c r="E1749" s="821"/>
      <c r="F1749" s="822"/>
      <c r="G1749" s="823">
        <f>G1757</f>
        <v>0</v>
      </c>
    </row>
    <row r="1750" spans="1:7" ht="18" x14ac:dyDescent="0.2">
      <c r="A1750" s="824"/>
      <c r="B1750" s="825"/>
      <c r="C1750" s="825"/>
      <c r="D1750" s="825"/>
      <c r="E1750" s="825"/>
      <c r="F1750" s="825"/>
      <c r="G1750" s="826"/>
    </row>
    <row r="1751" spans="1:7" ht="18" x14ac:dyDescent="0.2">
      <c r="A1751" s="827" t="s">
        <v>142</v>
      </c>
      <c r="B1751" s="828"/>
      <c r="C1751" s="825" t="s">
        <v>95</v>
      </c>
      <c r="D1751" s="825" t="s">
        <v>143</v>
      </c>
      <c r="E1751" s="825" t="s">
        <v>144</v>
      </c>
      <c r="F1751" s="825" t="s">
        <v>145</v>
      </c>
      <c r="G1751" s="826" t="s">
        <v>146</v>
      </c>
    </row>
    <row r="1752" spans="1:7" ht="54" x14ac:dyDescent="0.2">
      <c r="A1752" s="829" t="s">
        <v>902</v>
      </c>
      <c r="B1752" s="829" t="s">
        <v>1236</v>
      </c>
      <c r="C1752" s="844" t="s">
        <v>2476</v>
      </c>
      <c r="D1752" s="831" t="s">
        <v>108</v>
      </c>
      <c r="E1752" s="831">
        <v>1</v>
      </c>
      <c r="F1752" s="752"/>
      <c r="G1752" s="833">
        <f t="shared" ref="G1752:G1756" si="179">TRUNC(E1752*F1752,2)</f>
        <v>0</v>
      </c>
    </row>
    <row r="1753" spans="1:7" ht="18" x14ac:dyDescent="0.2">
      <c r="A1753" s="829" t="s">
        <v>902</v>
      </c>
      <c r="B1753" s="829" t="s">
        <v>1101</v>
      </c>
      <c r="C1753" s="844" t="s">
        <v>2477</v>
      </c>
      <c r="D1753" s="831" t="s">
        <v>98</v>
      </c>
      <c r="E1753" s="831">
        <v>0.38440000000000002</v>
      </c>
      <c r="F1753" s="752"/>
      <c r="G1753" s="833">
        <f t="shared" si="179"/>
        <v>0</v>
      </c>
    </row>
    <row r="1754" spans="1:7" ht="18" x14ac:dyDescent="0.2">
      <c r="A1754" s="829" t="s">
        <v>902</v>
      </c>
      <c r="B1754" s="829" t="s">
        <v>1097</v>
      </c>
      <c r="C1754" s="844" t="s">
        <v>2478</v>
      </c>
      <c r="D1754" s="831" t="s">
        <v>98</v>
      </c>
      <c r="E1754" s="831">
        <v>1.54E-2</v>
      </c>
      <c r="F1754" s="752"/>
      <c r="G1754" s="833">
        <f t="shared" si="179"/>
        <v>0</v>
      </c>
    </row>
    <row r="1755" spans="1:7" ht="36" x14ac:dyDescent="0.2">
      <c r="A1755" s="829" t="s">
        <v>117</v>
      </c>
      <c r="B1755" s="829" t="s">
        <v>1042</v>
      </c>
      <c r="C1755" s="844" t="s">
        <v>1043</v>
      </c>
      <c r="D1755" s="831" t="s">
        <v>96</v>
      </c>
      <c r="E1755" s="831">
        <v>1.9209000000000001</v>
      </c>
      <c r="F1755" s="752"/>
      <c r="G1755" s="833">
        <f t="shared" si="179"/>
        <v>0</v>
      </c>
    </row>
    <row r="1756" spans="1:7" ht="18" x14ac:dyDescent="0.2">
      <c r="A1756" s="829" t="s">
        <v>117</v>
      </c>
      <c r="B1756" s="829" t="s">
        <v>927</v>
      </c>
      <c r="C1756" s="844" t="s">
        <v>928</v>
      </c>
      <c r="D1756" s="831" t="s">
        <v>96</v>
      </c>
      <c r="E1756" s="831">
        <v>2</v>
      </c>
      <c r="F1756" s="752"/>
      <c r="G1756" s="833">
        <f t="shared" si="179"/>
        <v>0</v>
      </c>
    </row>
    <row r="1757" spans="1:7" ht="18" x14ac:dyDescent="0.2">
      <c r="A1757" s="835" t="s">
        <v>147</v>
      </c>
      <c r="B1757" s="836"/>
      <c r="C1757" s="836"/>
      <c r="D1757" s="836"/>
      <c r="E1757" s="836"/>
      <c r="F1757" s="837"/>
      <c r="G1757" s="838">
        <f>SUM(G1752:G1756)</f>
        <v>0</v>
      </c>
    </row>
    <row r="1758" spans="1:7" ht="18" x14ac:dyDescent="0.2">
      <c r="A1758" s="840"/>
      <c r="B1758" s="825"/>
      <c r="C1758" s="825"/>
      <c r="D1758" s="825"/>
      <c r="E1758" s="825"/>
      <c r="F1758" s="841"/>
      <c r="G1758" s="842"/>
    </row>
    <row r="1759" spans="1:7" ht="36" x14ac:dyDescent="0.25">
      <c r="A1759" s="818" t="s">
        <v>213</v>
      </c>
      <c r="B1759" s="818" t="s">
        <v>874</v>
      </c>
      <c r="C1759" s="839" t="s">
        <v>2055</v>
      </c>
      <c r="D1759" s="820" t="s">
        <v>1441</v>
      </c>
      <c r="E1759" s="821"/>
      <c r="F1759" s="822"/>
      <c r="G1759" s="823">
        <f>G1766</f>
        <v>0</v>
      </c>
    </row>
    <row r="1760" spans="1:7" ht="18" x14ac:dyDescent="0.2">
      <c r="A1760" s="824"/>
      <c r="B1760" s="825"/>
      <c r="C1760" s="825"/>
      <c r="D1760" s="825"/>
      <c r="E1760" s="825"/>
      <c r="F1760" s="825"/>
      <c r="G1760" s="826"/>
    </row>
    <row r="1761" spans="1:7" ht="18" x14ac:dyDescent="0.2">
      <c r="A1761" s="827" t="s">
        <v>142</v>
      </c>
      <c r="B1761" s="828"/>
      <c r="C1761" s="825" t="s">
        <v>95</v>
      </c>
      <c r="D1761" s="825" t="s">
        <v>143</v>
      </c>
      <c r="E1761" s="825" t="s">
        <v>144</v>
      </c>
      <c r="F1761" s="825" t="s">
        <v>145</v>
      </c>
      <c r="G1761" s="826" t="s">
        <v>146</v>
      </c>
    </row>
    <row r="1762" spans="1:7" ht="36" x14ac:dyDescent="0.2">
      <c r="A1762" s="829" t="s">
        <v>902</v>
      </c>
      <c r="B1762" s="829" t="s">
        <v>1237</v>
      </c>
      <c r="C1762" s="844" t="s">
        <v>2479</v>
      </c>
      <c r="D1762" s="831" t="s">
        <v>108</v>
      </c>
      <c r="E1762" s="831">
        <v>1</v>
      </c>
      <c r="F1762" s="752"/>
      <c r="G1762" s="833">
        <f t="shared" ref="G1762:G1765" si="180">TRUNC(E1762*F1762,2)</f>
        <v>0</v>
      </c>
    </row>
    <row r="1763" spans="1:7" ht="36" x14ac:dyDescent="0.2">
      <c r="A1763" s="829" t="s">
        <v>902</v>
      </c>
      <c r="B1763" s="829" t="s">
        <v>1239</v>
      </c>
      <c r="C1763" s="844" t="s">
        <v>2480</v>
      </c>
      <c r="D1763" s="831" t="s">
        <v>108</v>
      </c>
      <c r="E1763" s="831">
        <v>1</v>
      </c>
      <c r="F1763" s="752"/>
      <c r="G1763" s="833">
        <f t="shared" si="180"/>
        <v>0</v>
      </c>
    </row>
    <row r="1764" spans="1:7" ht="36" x14ac:dyDescent="0.2">
      <c r="A1764" s="829" t="s">
        <v>902</v>
      </c>
      <c r="B1764" s="829" t="s">
        <v>1240</v>
      </c>
      <c r="C1764" s="844" t="s">
        <v>2481</v>
      </c>
      <c r="D1764" s="831" t="s">
        <v>98</v>
      </c>
      <c r="E1764" s="831">
        <v>0.56000000000000005</v>
      </c>
      <c r="F1764" s="752"/>
      <c r="G1764" s="833">
        <f t="shared" si="180"/>
        <v>0</v>
      </c>
    </row>
    <row r="1765" spans="1:7" ht="36" x14ac:dyDescent="0.2">
      <c r="A1765" s="829" t="s">
        <v>117</v>
      </c>
      <c r="B1765" s="829" t="s">
        <v>970</v>
      </c>
      <c r="C1765" s="844" t="s">
        <v>971</v>
      </c>
      <c r="D1765" s="831" t="s">
        <v>96</v>
      </c>
      <c r="E1765" s="831">
        <v>2.0960000000000001</v>
      </c>
      <c r="F1765" s="752"/>
      <c r="G1765" s="833">
        <f t="shared" si="180"/>
        <v>0</v>
      </c>
    </row>
    <row r="1766" spans="1:7" ht="18" x14ac:dyDescent="0.2">
      <c r="A1766" s="835" t="s">
        <v>147</v>
      </c>
      <c r="B1766" s="836"/>
      <c r="C1766" s="836"/>
      <c r="D1766" s="836"/>
      <c r="E1766" s="836"/>
      <c r="F1766" s="837"/>
      <c r="G1766" s="838">
        <f>SUM(G1762:G1765)</f>
        <v>0</v>
      </c>
    </row>
    <row r="1767" spans="1:7" ht="18" x14ac:dyDescent="0.2">
      <c r="A1767" s="840"/>
      <c r="B1767" s="825"/>
      <c r="C1767" s="825"/>
      <c r="D1767" s="825"/>
      <c r="E1767" s="825"/>
      <c r="F1767" s="841"/>
      <c r="G1767" s="842"/>
    </row>
    <row r="1768" spans="1:7" ht="72" x14ac:dyDescent="0.25">
      <c r="A1768" s="818" t="s">
        <v>213</v>
      </c>
      <c r="B1768" s="818" t="s">
        <v>2056</v>
      </c>
      <c r="C1768" s="839" t="s">
        <v>2057</v>
      </c>
      <c r="D1768" s="820" t="s">
        <v>1429</v>
      </c>
      <c r="E1768" s="821"/>
      <c r="F1768" s="822"/>
      <c r="G1768" s="823">
        <f>G1776</f>
        <v>0</v>
      </c>
    </row>
    <row r="1769" spans="1:7" ht="18" x14ac:dyDescent="0.2">
      <c r="A1769" s="824"/>
      <c r="B1769" s="825"/>
      <c r="C1769" s="825"/>
      <c r="D1769" s="825"/>
      <c r="E1769" s="825"/>
      <c r="F1769" s="825"/>
      <c r="G1769" s="826"/>
    </row>
    <row r="1770" spans="1:7" ht="18" x14ac:dyDescent="0.2">
      <c r="A1770" s="827" t="s">
        <v>142</v>
      </c>
      <c r="B1770" s="828"/>
      <c r="C1770" s="825" t="s">
        <v>95</v>
      </c>
      <c r="D1770" s="825" t="s">
        <v>143</v>
      </c>
      <c r="E1770" s="825" t="s">
        <v>144</v>
      </c>
      <c r="F1770" s="825" t="s">
        <v>145</v>
      </c>
      <c r="G1770" s="826" t="s">
        <v>146</v>
      </c>
    </row>
    <row r="1771" spans="1:7" ht="36" x14ac:dyDescent="0.2">
      <c r="A1771" s="829" t="s">
        <v>902</v>
      </c>
      <c r="B1771" s="829" t="s">
        <v>2426</v>
      </c>
      <c r="C1771" s="844" t="s">
        <v>2482</v>
      </c>
      <c r="D1771" s="831" t="s">
        <v>128</v>
      </c>
      <c r="E1771" s="831">
        <v>4</v>
      </c>
      <c r="F1771" s="752"/>
      <c r="G1771" s="833">
        <f t="shared" ref="G1771:G1775" si="181">TRUNC(E1771*F1771,2)</f>
        <v>0</v>
      </c>
    </row>
    <row r="1772" spans="1:7" ht="36" x14ac:dyDescent="0.2">
      <c r="A1772" s="829" t="s">
        <v>902</v>
      </c>
      <c r="B1772" s="829" t="s">
        <v>1227</v>
      </c>
      <c r="C1772" s="844" t="s">
        <v>2483</v>
      </c>
      <c r="D1772" s="831" t="s">
        <v>128</v>
      </c>
      <c r="E1772" s="831">
        <v>3</v>
      </c>
      <c r="F1772" s="752"/>
      <c r="G1772" s="833">
        <f t="shared" si="181"/>
        <v>0</v>
      </c>
    </row>
    <row r="1773" spans="1:7" ht="18" x14ac:dyDescent="0.2">
      <c r="A1773" s="829" t="s">
        <v>117</v>
      </c>
      <c r="B1773" s="829" t="s">
        <v>990</v>
      </c>
      <c r="C1773" s="844" t="s">
        <v>991</v>
      </c>
      <c r="D1773" s="831" t="s">
        <v>96</v>
      </c>
      <c r="E1773" s="831">
        <v>1.5</v>
      </c>
      <c r="F1773" s="752"/>
      <c r="G1773" s="833">
        <f t="shared" si="181"/>
        <v>0</v>
      </c>
    </row>
    <row r="1774" spans="1:7" ht="72" x14ac:dyDescent="0.2">
      <c r="A1774" s="829" t="s">
        <v>117</v>
      </c>
      <c r="B1774" s="829" t="s">
        <v>2427</v>
      </c>
      <c r="C1774" s="844" t="s">
        <v>2428</v>
      </c>
      <c r="D1774" s="831" t="s">
        <v>108</v>
      </c>
      <c r="E1774" s="831">
        <v>0.61570000000000003</v>
      </c>
      <c r="F1774" s="752"/>
      <c r="G1774" s="833">
        <f t="shared" si="181"/>
        <v>0</v>
      </c>
    </row>
    <row r="1775" spans="1:7" ht="54" x14ac:dyDescent="0.2">
      <c r="A1775" s="829" t="s">
        <v>117</v>
      </c>
      <c r="B1775" s="829" t="s">
        <v>2429</v>
      </c>
      <c r="C1775" s="844" t="s">
        <v>2430</v>
      </c>
      <c r="D1775" s="831" t="s">
        <v>108</v>
      </c>
      <c r="E1775" s="831">
        <v>0.61570000000000003</v>
      </c>
      <c r="F1775" s="752"/>
      <c r="G1775" s="833">
        <f t="shared" si="181"/>
        <v>0</v>
      </c>
    </row>
    <row r="1776" spans="1:7" ht="18" x14ac:dyDescent="0.2">
      <c r="A1776" s="835" t="s">
        <v>147</v>
      </c>
      <c r="B1776" s="836"/>
      <c r="C1776" s="836"/>
      <c r="D1776" s="836"/>
      <c r="E1776" s="836"/>
      <c r="F1776" s="837"/>
      <c r="G1776" s="838">
        <f>SUM(G1771:G1775)</f>
        <v>0</v>
      </c>
    </row>
    <row r="1777" spans="1:7" ht="18" x14ac:dyDescent="0.2">
      <c r="A1777" s="840"/>
      <c r="B1777" s="825"/>
      <c r="C1777" s="825"/>
      <c r="D1777" s="825"/>
      <c r="E1777" s="825"/>
      <c r="F1777" s="841"/>
      <c r="G1777" s="842"/>
    </row>
    <row r="1778" spans="1:7" ht="36" x14ac:dyDescent="0.25">
      <c r="A1778" s="818" t="s">
        <v>213</v>
      </c>
      <c r="B1778" s="818" t="s">
        <v>2058</v>
      </c>
      <c r="C1778" s="839" t="s">
        <v>2059</v>
      </c>
      <c r="D1778" s="820" t="s">
        <v>1508</v>
      </c>
      <c r="E1778" s="821"/>
      <c r="F1778" s="822"/>
      <c r="G1778" s="823">
        <f>G1793</f>
        <v>0</v>
      </c>
    </row>
    <row r="1779" spans="1:7" ht="18" x14ac:dyDescent="0.2">
      <c r="A1779" s="824"/>
      <c r="B1779" s="825"/>
      <c r="C1779" s="825"/>
      <c r="D1779" s="825"/>
      <c r="E1779" s="825"/>
      <c r="F1779" s="825"/>
      <c r="G1779" s="826"/>
    </row>
    <row r="1780" spans="1:7" ht="18" x14ac:dyDescent="0.2">
      <c r="A1780" s="827" t="s">
        <v>142</v>
      </c>
      <c r="B1780" s="828"/>
      <c r="C1780" s="825" t="s">
        <v>95</v>
      </c>
      <c r="D1780" s="825" t="s">
        <v>143</v>
      </c>
      <c r="E1780" s="825" t="s">
        <v>144</v>
      </c>
      <c r="F1780" s="825" t="s">
        <v>145</v>
      </c>
      <c r="G1780" s="826" t="s">
        <v>146</v>
      </c>
    </row>
    <row r="1781" spans="1:7" ht="36" x14ac:dyDescent="0.2">
      <c r="A1781" s="829" t="s">
        <v>902</v>
      </c>
      <c r="B1781" s="829" t="s">
        <v>2431</v>
      </c>
      <c r="C1781" s="844" t="s">
        <v>2484</v>
      </c>
      <c r="D1781" s="831" t="s">
        <v>98</v>
      </c>
      <c r="E1781" s="831">
        <v>1.6</v>
      </c>
      <c r="F1781" s="752"/>
      <c r="G1781" s="833">
        <f t="shared" ref="G1781:G1792" si="182">TRUNC(E1781*F1781,2)</f>
        <v>0</v>
      </c>
    </row>
    <row r="1782" spans="1:7" ht="36" x14ac:dyDescent="0.2">
      <c r="A1782" s="829" t="s">
        <v>902</v>
      </c>
      <c r="B1782" s="829" t="s">
        <v>1050</v>
      </c>
      <c r="C1782" s="844" t="s">
        <v>2485</v>
      </c>
      <c r="D1782" s="831" t="s">
        <v>97</v>
      </c>
      <c r="E1782" s="831">
        <v>7.9000000000000001E-2</v>
      </c>
      <c r="F1782" s="752"/>
      <c r="G1782" s="833">
        <f t="shared" si="182"/>
        <v>0</v>
      </c>
    </row>
    <row r="1783" spans="1:7" ht="36" x14ac:dyDescent="0.2">
      <c r="A1783" s="829" t="s">
        <v>902</v>
      </c>
      <c r="B1783" s="829" t="s">
        <v>2432</v>
      </c>
      <c r="C1783" s="844" t="s">
        <v>2486</v>
      </c>
      <c r="D1783" s="831" t="s">
        <v>14</v>
      </c>
      <c r="E1783" s="831">
        <v>22</v>
      </c>
      <c r="F1783" s="752"/>
      <c r="G1783" s="833">
        <f t="shared" si="182"/>
        <v>0</v>
      </c>
    </row>
    <row r="1784" spans="1:7" ht="18" x14ac:dyDescent="0.2">
      <c r="A1784" s="829" t="s">
        <v>902</v>
      </c>
      <c r="B1784" s="829" t="s">
        <v>1215</v>
      </c>
      <c r="C1784" s="844" t="s">
        <v>2487</v>
      </c>
      <c r="D1784" s="831" t="s">
        <v>98</v>
      </c>
      <c r="E1784" s="831">
        <v>9.8650000000000002</v>
      </c>
      <c r="F1784" s="752"/>
      <c r="G1784" s="833">
        <f t="shared" si="182"/>
        <v>0</v>
      </c>
    </row>
    <row r="1785" spans="1:7" ht="18" x14ac:dyDescent="0.2">
      <c r="A1785" s="829" t="s">
        <v>902</v>
      </c>
      <c r="B1785" s="829" t="s">
        <v>1031</v>
      </c>
      <c r="C1785" s="844" t="s">
        <v>2488</v>
      </c>
      <c r="D1785" s="831" t="s">
        <v>98</v>
      </c>
      <c r="E1785" s="831">
        <v>18.521000000000001</v>
      </c>
      <c r="F1785" s="752"/>
      <c r="G1785" s="833">
        <f t="shared" si="182"/>
        <v>0</v>
      </c>
    </row>
    <row r="1786" spans="1:7" ht="36" x14ac:dyDescent="0.2">
      <c r="A1786" s="829" t="s">
        <v>902</v>
      </c>
      <c r="B1786" s="829" t="s">
        <v>1074</v>
      </c>
      <c r="C1786" s="844" t="s">
        <v>2489</v>
      </c>
      <c r="D1786" s="831" t="s">
        <v>97</v>
      </c>
      <c r="E1786" s="831">
        <v>3.2000000000000001E-2</v>
      </c>
      <c r="F1786" s="752"/>
      <c r="G1786" s="833">
        <f t="shared" si="182"/>
        <v>0</v>
      </c>
    </row>
    <row r="1787" spans="1:7" ht="18" x14ac:dyDescent="0.2">
      <c r="A1787" s="829" t="s">
        <v>902</v>
      </c>
      <c r="B1787" s="829" t="s">
        <v>2433</v>
      </c>
      <c r="C1787" s="844" t="s">
        <v>2490</v>
      </c>
      <c r="D1787" s="831" t="s">
        <v>98</v>
      </c>
      <c r="E1787" s="831">
        <v>0.96</v>
      </c>
      <c r="F1787" s="752"/>
      <c r="G1787" s="833">
        <f t="shared" si="182"/>
        <v>0</v>
      </c>
    </row>
    <row r="1788" spans="1:7" ht="18" x14ac:dyDescent="0.2">
      <c r="A1788" s="829" t="s">
        <v>117</v>
      </c>
      <c r="B1788" s="829" t="s">
        <v>925</v>
      </c>
      <c r="C1788" s="844" t="s">
        <v>926</v>
      </c>
      <c r="D1788" s="831" t="s">
        <v>96</v>
      </c>
      <c r="E1788" s="831">
        <v>2.0699999999999998</v>
      </c>
      <c r="F1788" s="752"/>
      <c r="G1788" s="833">
        <f t="shared" si="182"/>
        <v>0</v>
      </c>
    </row>
    <row r="1789" spans="1:7" ht="18" x14ac:dyDescent="0.2">
      <c r="A1789" s="829" t="s">
        <v>117</v>
      </c>
      <c r="B1789" s="829" t="s">
        <v>1054</v>
      </c>
      <c r="C1789" s="844" t="s">
        <v>1055</v>
      </c>
      <c r="D1789" s="831" t="s">
        <v>96</v>
      </c>
      <c r="E1789" s="831">
        <v>1</v>
      </c>
      <c r="F1789" s="752"/>
      <c r="G1789" s="833">
        <f t="shared" si="182"/>
        <v>0</v>
      </c>
    </row>
    <row r="1790" spans="1:7" ht="18" x14ac:dyDescent="0.2">
      <c r="A1790" s="829" t="s">
        <v>117</v>
      </c>
      <c r="B1790" s="829" t="s">
        <v>927</v>
      </c>
      <c r="C1790" s="844" t="s">
        <v>928</v>
      </c>
      <c r="D1790" s="831" t="s">
        <v>96</v>
      </c>
      <c r="E1790" s="831">
        <v>3.14</v>
      </c>
      <c r="F1790" s="752"/>
      <c r="G1790" s="833">
        <f t="shared" si="182"/>
        <v>0</v>
      </c>
    </row>
    <row r="1791" spans="1:7" ht="54" x14ac:dyDescent="0.2">
      <c r="A1791" s="829" t="s">
        <v>117</v>
      </c>
      <c r="B1791" s="829" t="s">
        <v>2434</v>
      </c>
      <c r="C1791" s="844" t="s">
        <v>2435</v>
      </c>
      <c r="D1791" s="831" t="s">
        <v>97</v>
      </c>
      <c r="E1791" s="831">
        <v>0.02</v>
      </c>
      <c r="F1791" s="752"/>
      <c r="G1791" s="833">
        <f t="shared" si="182"/>
        <v>0</v>
      </c>
    </row>
    <row r="1792" spans="1:7" ht="72" x14ac:dyDescent="0.2">
      <c r="A1792" s="829" t="s">
        <v>117</v>
      </c>
      <c r="B1792" s="829" t="s">
        <v>252</v>
      </c>
      <c r="C1792" s="844" t="s">
        <v>253</v>
      </c>
      <c r="D1792" s="831" t="s">
        <v>108</v>
      </c>
      <c r="E1792" s="831">
        <v>0.2</v>
      </c>
      <c r="F1792" s="752"/>
      <c r="G1792" s="833">
        <f t="shared" si="182"/>
        <v>0</v>
      </c>
    </row>
    <row r="1793" spans="1:7" ht="18" x14ac:dyDescent="0.2">
      <c r="A1793" s="835" t="s">
        <v>147</v>
      </c>
      <c r="B1793" s="836"/>
      <c r="C1793" s="836"/>
      <c r="D1793" s="836"/>
      <c r="E1793" s="836"/>
      <c r="F1793" s="837"/>
      <c r="G1793" s="838">
        <f>SUM(G1781:G1792)</f>
        <v>0</v>
      </c>
    </row>
    <row r="1794" spans="1:7" ht="18" x14ac:dyDescent="0.2">
      <c r="A1794" s="840"/>
      <c r="B1794" s="825"/>
      <c r="C1794" s="825"/>
      <c r="D1794" s="825"/>
      <c r="E1794" s="825"/>
      <c r="F1794" s="841"/>
      <c r="G1794" s="842"/>
    </row>
    <row r="1795" spans="1:7" ht="36" x14ac:dyDescent="0.25">
      <c r="A1795" s="818" t="s">
        <v>213</v>
      </c>
      <c r="B1795" s="818" t="s">
        <v>2060</v>
      </c>
      <c r="C1795" s="839" t="s">
        <v>2061</v>
      </c>
      <c r="D1795" s="820" t="s">
        <v>1421</v>
      </c>
      <c r="E1795" s="821"/>
      <c r="F1795" s="822"/>
      <c r="G1795" s="823">
        <f>G1802</f>
        <v>0</v>
      </c>
    </row>
    <row r="1796" spans="1:7" ht="18" x14ac:dyDescent="0.2">
      <c r="A1796" s="824"/>
      <c r="B1796" s="825"/>
      <c r="C1796" s="825"/>
      <c r="D1796" s="825"/>
      <c r="E1796" s="825"/>
      <c r="F1796" s="825"/>
      <c r="G1796" s="826"/>
    </row>
    <row r="1797" spans="1:7" ht="18" x14ac:dyDescent="0.2">
      <c r="A1797" s="827" t="s">
        <v>142</v>
      </c>
      <c r="B1797" s="828"/>
      <c r="C1797" s="825" t="s">
        <v>95</v>
      </c>
      <c r="D1797" s="825" t="s">
        <v>143</v>
      </c>
      <c r="E1797" s="825" t="s">
        <v>144</v>
      </c>
      <c r="F1797" s="825" t="s">
        <v>145</v>
      </c>
      <c r="G1797" s="826" t="s">
        <v>146</v>
      </c>
    </row>
    <row r="1798" spans="1:7" ht="54" x14ac:dyDescent="0.2">
      <c r="A1798" s="829" t="s">
        <v>902</v>
      </c>
      <c r="B1798" s="829" t="s">
        <v>1236</v>
      </c>
      <c r="C1798" s="844" t="s">
        <v>2476</v>
      </c>
      <c r="D1798" s="831" t="s">
        <v>108</v>
      </c>
      <c r="E1798" s="831">
        <v>1</v>
      </c>
      <c r="F1798" s="752"/>
      <c r="G1798" s="833">
        <f t="shared" ref="G1798:G1801" si="183">TRUNC(E1798*F1798,2)</f>
        <v>0</v>
      </c>
    </row>
    <row r="1799" spans="1:7" ht="18" x14ac:dyDescent="0.2">
      <c r="A1799" s="829" t="s">
        <v>902</v>
      </c>
      <c r="B1799" s="829" t="s">
        <v>1097</v>
      </c>
      <c r="C1799" s="844" t="s">
        <v>2478</v>
      </c>
      <c r="D1799" s="831" t="s">
        <v>98</v>
      </c>
      <c r="E1799" s="831">
        <v>1.54E-2</v>
      </c>
      <c r="F1799" s="752"/>
      <c r="G1799" s="833">
        <f t="shared" si="183"/>
        <v>0</v>
      </c>
    </row>
    <row r="1800" spans="1:7" ht="36" x14ac:dyDescent="0.2">
      <c r="A1800" s="829" t="s">
        <v>117</v>
      </c>
      <c r="B1800" s="829" t="s">
        <v>1042</v>
      </c>
      <c r="C1800" s="844" t="s">
        <v>1043</v>
      </c>
      <c r="D1800" s="831" t="s">
        <v>96</v>
      </c>
      <c r="E1800" s="831">
        <v>0.5</v>
      </c>
      <c r="F1800" s="752"/>
      <c r="G1800" s="833">
        <f t="shared" si="183"/>
        <v>0</v>
      </c>
    </row>
    <row r="1801" spans="1:7" ht="18" x14ac:dyDescent="0.2">
      <c r="A1801" s="829" t="s">
        <v>117</v>
      </c>
      <c r="B1801" s="829" t="s">
        <v>927</v>
      </c>
      <c r="C1801" s="844" t="s">
        <v>928</v>
      </c>
      <c r="D1801" s="831" t="s">
        <v>96</v>
      </c>
      <c r="E1801" s="831">
        <v>0.75</v>
      </c>
      <c r="F1801" s="752"/>
      <c r="G1801" s="833">
        <f t="shared" si="183"/>
        <v>0</v>
      </c>
    </row>
    <row r="1802" spans="1:7" ht="18" x14ac:dyDescent="0.2">
      <c r="A1802" s="835" t="s">
        <v>147</v>
      </c>
      <c r="B1802" s="836"/>
      <c r="C1802" s="836"/>
      <c r="D1802" s="836"/>
      <c r="E1802" s="836"/>
      <c r="F1802" s="837"/>
      <c r="G1802" s="838">
        <f>SUM(G1798:G1801)</f>
        <v>0</v>
      </c>
    </row>
    <row r="1803" spans="1:7" ht="18" x14ac:dyDescent="0.2">
      <c r="A1803" s="840"/>
      <c r="B1803" s="825"/>
      <c r="C1803" s="825"/>
      <c r="D1803" s="825"/>
      <c r="E1803" s="825"/>
      <c r="F1803" s="841"/>
      <c r="G1803" s="842"/>
    </row>
    <row r="1804" spans="1:7" ht="18" x14ac:dyDescent="0.25">
      <c r="A1804" s="818" t="s">
        <v>213</v>
      </c>
      <c r="B1804" s="818" t="s">
        <v>2062</v>
      </c>
      <c r="C1804" s="839" t="s">
        <v>2063</v>
      </c>
      <c r="D1804" s="820" t="s">
        <v>1508</v>
      </c>
      <c r="E1804" s="821"/>
      <c r="F1804" s="822"/>
      <c r="G1804" s="823">
        <f>G1813</f>
        <v>0</v>
      </c>
    </row>
    <row r="1805" spans="1:7" ht="18" x14ac:dyDescent="0.2">
      <c r="A1805" s="824"/>
      <c r="B1805" s="825"/>
      <c r="C1805" s="825"/>
      <c r="D1805" s="825"/>
      <c r="E1805" s="825"/>
      <c r="F1805" s="825"/>
      <c r="G1805" s="826"/>
    </row>
    <row r="1806" spans="1:7" ht="18" x14ac:dyDescent="0.2">
      <c r="A1806" s="827" t="s">
        <v>142</v>
      </c>
      <c r="B1806" s="828"/>
      <c r="C1806" s="825" t="s">
        <v>95</v>
      </c>
      <c r="D1806" s="825" t="s">
        <v>143</v>
      </c>
      <c r="E1806" s="825" t="s">
        <v>144</v>
      </c>
      <c r="F1806" s="825" t="s">
        <v>145</v>
      </c>
      <c r="G1806" s="826" t="s">
        <v>146</v>
      </c>
    </row>
    <row r="1807" spans="1:7" ht="36" x14ac:dyDescent="0.2">
      <c r="A1807" s="829" t="s">
        <v>902</v>
      </c>
      <c r="B1807" s="829" t="s">
        <v>2436</v>
      </c>
      <c r="C1807" s="844" t="s">
        <v>2491</v>
      </c>
      <c r="D1807" s="831" t="s">
        <v>14</v>
      </c>
      <c r="E1807" s="831">
        <v>100</v>
      </c>
      <c r="F1807" s="752"/>
      <c r="G1807" s="833">
        <f t="shared" ref="G1807:G1812" si="184">TRUNC(E1807*F1807,2)</f>
        <v>0</v>
      </c>
    </row>
    <row r="1808" spans="1:7" ht="18" x14ac:dyDescent="0.2">
      <c r="A1808" s="829" t="s">
        <v>117</v>
      </c>
      <c r="B1808" s="829" t="s">
        <v>925</v>
      </c>
      <c r="C1808" s="844" t="s">
        <v>926</v>
      </c>
      <c r="D1808" s="831" t="s">
        <v>96</v>
      </c>
      <c r="E1808" s="831">
        <v>2.0699999999999998</v>
      </c>
      <c r="F1808" s="752"/>
      <c r="G1808" s="833">
        <f t="shared" si="184"/>
        <v>0</v>
      </c>
    </row>
    <row r="1809" spans="1:7" ht="18" x14ac:dyDescent="0.2">
      <c r="A1809" s="829" t="s">
        <v>117</v>
      </c>
      <c r="B1809" s="829" t="s">
        <v>927</v>
      </c>
      <c r="C1809" s="844" t="s">
        <v>928</v>
      </c>
      <c r="D1809" s="831" t="s">
        <v>96</v>
      </c>
      <c r="E1809" s="831">
        <v>3.14</v>
      </c>
      <c r="F1809" s="752"/>
      <c r="G1809" s="833">
        <f t="shared" si="184"/>
        <v>0</v>
      </c>
    </row>
    <row r="1810" spans="1:7" ht="72" x14ac:dyDescent="0.2">
      <c r="A1810" s="829" t="s">
        <v>117</v>
      </c>
      <c r="B1810" s="829" t="s">
        <v>1262</v>
      </c>
      <c r="C1810" s="844" t="s">
        <v>1263</v>
      </c>
      <c r="D1810" s="831" t="s">
        <v>97</v>
      </c>
      <c r="E1810" s="831">
        <v>0.05</v>
      </c>
      <c r="F1810" s="752"/>
      <c r="G1810" s="833">
        <f t="shared" si="184"/>
        <v>0</v>
      </c>
    </row>
    <row r="1811" spans="1:7" ht="90" x14ac:dyDescent="0.2">
      <c r="A1811" s="829" t="s">
        <v>117</v>
      </c>
      <c r="B1811" s="829" t="s">
        <v>2437</v>
      </c>
      <c r="C1811" s="844" t="s">
        <v>2438</v>
      </c>
      <c r="D1811" s="831" t="s">
        <v>108</v>
      </c>
      <c r="E1811" s="831">
        <v>1</v>
      </c>
      <c r="F1811" s="752"/>
      <c r="G1811" s="833">
        <f t="shared" si="184"/>
        <v>0</v>
      </c>
    </row>
    <row r="1812" spans="1:7" ht="72" x14ac:dyDescent="0.2">
      <c r="A1812" s="829" t="s">
        <v>117</v>
      </c>
      <c r="B1812" s="829" t="s">
        <v>2439</v>
      </c>
      <c r="C1812" s="844" t="s">
        <v>2440</v>
      </c>
      <c r="D1812" s="831" t="s">
        <v>108</v>
      </c>
      <c r="E1812" s="831">
        <v>1</v>
      </c>
      <c r="F1812" s="752"/>
      <c r="G1812" s="833">
        <f t="shared" si="184"/>
        <v>0</v>
      </c>
    </row>
    <row r="1813" spans="1:7" ht="18" x14ac:dyDescent="0.2">
      <c r="A1813" s="835" t="s">
        <v>147</v>
      </c>
      <c r="B1813" s="836"/>
      <c r="C1813" s="836"/>
      <c r="D1813" s="836"/>
      <c r="E1813" s="836"/>
      <c r="F1813" s="837"/>
      <c r="G1813" s="838">
        <f>SUM(G1807:G1812)</f>
        <v>0</v>
      </c>
    </row>
    <row r="1814" spans="1:7" ht="18" x14ac:dyDescent="0.2">
      <c r="A1814" s="840"/>
      <c r="B1814" s="825"/>
      <c r="C1814" s="825"/>
      <c r="D1814" s="825"/>
      <c r="E1814" s="825"/>
      <c r="F1814" s="841"/>
      <c r="G1814" s="842"/>
    </row>
    <row r="1815" spans="1:7" ht="54" x14ac:dyDescent="0.25">
      <c r="A1815" s="818" t="s">
        <v>213</v>
      </c>
      <c r="B1815" s="818" t="s">
        <v>2064</v>
      </c>
      <c r="C1815" s="839" t="s">
        <v>2065</v>
      </c>
      <c r="D1815" s="820" t="s">
        <v>1508</v>
      </c>
      <c r="E1815" s="821"/>
      <c r="F1815" s="822"/>
      <c r="G1815" s="823">
        <f>G1824</f>
        <v>0</v>
      </c>
    </row>
    <row r="1816" spans="1:7" ht="18" x14ac:dyDescent="0.2">
      <c r="A1816" s="824"/>
      <c r="B1816" s="825"/>
      <c r="C1816" s="825"/>
      <c r="D1816" s="825"/>
      <c r="E1816" s="825"/>
      <c r="F1816" s="825"/>
      <c r="G1816" s="826"/>
    </row>
    <row r="1817" spans="1:7" ht="18" x14ac:dyDescent="0.2">
      <c r="A1817" s="827" t="s">
        <v>142</v>
      </c>
      <c r="B1817" s="828"/>
      <c r="C1817" s="825" t="s">
        <v>95</v>
      </c>
      <c r="D1817" s="825" t="s">
        <v>143</v>
      </c>
      <c r="E1817" s="825" t="s">
        <v>144</v>
      </c>
      <c r="F1817" s="825" t="s">
        <v>145</v>
      </c>
      <c r="G1817" s="826" t="s">
        <v>146</v>
      </c>
    </row>
    <row r="1818" spans="1:7" ht="54" x14ac:dyDescent="0.2">
      <c r="A1818" s="829" t="s">
        <v>117</v>
      </c>
      <c r="B1818" s="829" t="s">
        <v>2441</v>
      </c>
      <c r="C1818" s="844" t="s">
        <v>2442</v>
      </c>
      <c r="D1818" s="831" t="s">
        <v>1016</v>
      </c>
      <c r="E1818" s="831">
        <v>0.39800000000000002</v>
      </c>
      <c r="F1818" s="752"/>
      <c r="G1818" s="833">
        <f t="shared" ref="G1818:G1823" si="185">TRUNC(E1818*F1818,2)</f>
        <v>0</v>
      </c>
    </row>
    <row r="1819" spans="1:7" ht="54" x14ac:dyDescent="0.2">
      <c r="A1819" s="829" t="s">
        <v>117</v>
      </c>
      <c r="B1819" s="829" t="s">
        <v>2443</v>
      </c>
      <c r="C1819" s="844" t="s">
        <v>2444</v>
      </c>
      <c r="D1819" s="831" t="s">
        <v>994</v>
      </c>
      <c r="E1819" s="831">
        <v>2.1000000000000001E-2</v>
      </c>
      <c r="F1819" s="752"/>
      <c r="G1819" s="833">
        <f t="shared" si="185"/>
        <v>0</v>
      </c>
    </row>
    <row r="1820" spans="1:7" ht="36" x14ac:dyDescent="0.2">
      <c r="A1820" s="829" t="s">
        <v>902</v>
      </c>
      <c r="B1820" s="829" t="s">
        <v>2445</v>
      </c>
      <c r="C1820" s="844" t="s">
        <v>2492</v>
      </c>
      <c r="D1820" s="831" t="s">
        <v>128</v>
      </c>
      <c r="E1820" s="831">
        <v>1.04</v>
      </c>
      <c r="F1820" s="752"/>
      <c r="G1820" s="833">
        <f t="shared" si="185"/>
        <v>0</v>
      </c>
    </row>
    <row r="1821" spans="1:7" ht="36" x14ac:dyDescent="0.2">
      <c r="A1821" s="829" t="s">
        <v>117</v>
      </c>
      <c r="B1821" s="829" t="s">
        <v>1042</v>
      </c>
      <c r="C1821" s="844" t="s">
        <v>1043</v>
      </c>
      <c r="D1821" s="831" t="s">
        <v>96</v>
      </c>
      <c r="E1821" s="831">
        <v>0.41899999999999998</v>
      </c>
      <c r="F1821" s="752"/>
      <c r="G1821" s="833">
        <f t="shared" si="185"/>
        <v>0</v>
      </c>
    </row>
    <row r="1822" spans="1:7" ht="18" x14ac:dyDescent="0.2">
      <c r="A1822" s="829" t="s">
        <v>117</v>
      </c>
      <c r="B1822" s="829" t="s">
        <v>927</v>
      </c>
      <c r="C1822" s="844" t="s">
        <v>928</v>
      </c>
      <c r="D1822" s="831" t="s">
        <v>96</v>
      </c>
      <c r="E1822" s="831">
        <v>0.20899999999999999</v>
      </c>
      <c r="F1822" s="752"/>
      <c r="G1822" s="833">
        <f t="shared" si="185"/>
        <v>0</v>
      </c>
    </row>
    <row r="1823" spans="1:7" ht="90" x14ac:dyDescent="0.2">
      <c r="A1823" s="829" t="s">
        <v>117</v>
      </c>
      <c r="B1823" s="829" t="s">
        <v>2446</v>
      </c>
      <c r="C1823" s="844" t="s">
        <v>2447</v>
      </c>
      <c r="D1823" s="831" t="s">
        <v>97</v>
      </c>
      <c r="E1823" s="831">
        <v>6.0000000000000001E-3</v>
      </c>
      <c r="F1823" s="752"/>
      <c r="G1823" s="833">
        <f t="shared" si="185"/>
        <v>0</v>
      </c>
    </row>
    <row r="1824" spans="1:7" ht="18" x14ac:dyDescent="0.2">
      <c r="A1824" s="835" t="s">
        <v>147</v>
      </c>
      <c r="B1824" s="836"/>
      <c r="C1824" s="836"/>
      <c r="D1824" s="836"/>
      <c r="E1824" s="836"/>
      <c r="F1824" s="837"/>
      <c r="G1824" s="838">
        <f>SUM(G1818:G1823)</f>
        <v>0</v>
      </c>
    </row>
    <row r="1825" spans="1:7" ht="18" x14ac:dyDescent="0.2">
      <c r="A1825" s="840"/>
      <c r="B1825" s="825"/>
      <c r="C1825" s="825"/>
      <c r="D1825" s="825"/>
      <c r="E1825" s="825"/>
      <c r="F1825" s="841"/>
      <c r="G1825" s="842"/>
    </row>
    <row r="1826" spans="1:7" ht="18" x14ac:dyDescent="0.25">
      <c r="A1826" s="818" t="s">
        <v>213</v>
      </c>
      <c r="B1826" s="818" t="s">
        <v>2066</v>
      </c>
      <c r="C1826" s="839" t="s">
        <v>2067</v>
      </c>
      <c r="D1826" s="820" t="s">
        <v>2068</v>
      </c>
      <c r="E1826" s="821"/>
      <c r="F1826" s="822"/>
      <c r="G1826" s="823">
        <f>G1835</f>
        <v>0</v>
      </c>
    </row>
    <row r="1827" spans="1:7" ht="18" x14ac:dyDescent="0.2">
      <c r="A1827" s="824"/>
      <c r="B1827" s="825"/>
      <c r="C1827" s="825"/>
      <c r="D1827" s="825"/>
      <c r="E1827" s="825"/>
      <c r="F1827" s="825"/>
      <c r="G1827" s="826"/>
    </row>
    <row r="1828" spans="1:7" ht="18" x14ac:dyDescent="0.2">
      <c r="A1828" s="827" t="s">
        <v>142</v>
      </c>
      <c r="B1828" s="828"/>
      <c r="C1828" s="825" t="s">
        <v>95</v>
      </c>
      <c r="D1828" s="825" t="s">
        <v>143</v>
      </c>
      <c r="E1828" s="825" t="s">
        <v>144</v>
      </c>
      <c r="F1828" s="825" t="s">
        <v>145</v>
      </c>
      <c r="G1828" s="826" t="s">
        <v>146</v>
      </c>
    </row>
    <row r="1829" spans="1:7" ht="36" x14ac:dyDescent="0.2">
      <c r="A1829" s="829" t="s">
        <v>902</v>
      </c>
      <c r="B1829" s="829" t="s">
        <v>903</v>
      </c>
      <c r="C1829" s="844" t="s">
        <v>2493</v>
      </c>
      <c r="D1829" s="831" t="s">
        <v>97</v>
      </c>
      <c r="E1829" s="831">
        <v>7.6999999999999999E-2</v>
      </c>
      <c r="F1829" s="752"/>
      <c r="G1829" s="833">
        <f t="shared" ref="G1829:G1834" si="186">TRUNC(E1829*F1829,2)</f>
        <v>0</v>
      </c>
    </row>
    <row r="1830" spans="1:7" ht="18" x14ac:dyDescent="0.2">
      <c r="A1830" s="829" t="s">
        <v>902</v>
      </c>
      <c r="B1830" s="829" t="s">
        <v>1031</v>
      </c>
      <c r="C1830" s="844" t="s">
        <v>2488</v>
      </c>
      <c r="D1830" s="831" t="s">
        <v>98</v>
      </c>
      <c r="E1830" s="831">
        <v>23.5</v>
      </c>
      <c r="F1830" s="752"/>
      <c r="G1830" s="833">
        <f t="shared" si="186"/>
        <v>0</v>
      </c>
    </row>
    <row r="1831" spans="1:7" ht="72" x14ac:dyDescent="0.2">
      <c r="A1831" s="829" t="s">
        <v>902</v>
      </c>
      <c r="B1831" s="829" t="s">
        <v>2448</v>
      </c>
      <c r="C1831" s="844" t="s">
        <v>2494</v>
      </c>
      <c r="D1831" s="831" t="s">
        <v>14</v>
      </c>
      <c r="E1831" s="831">
        <v>1</v>
      </c>
      <c r="F1831" s="752"/>
      <c r="G1831" s="833">
        <f t="shared" si="186"/>
        <v>0</v>
      </c>
    </row>
    <row r="1832" spans="1:7" ht="18" x14ac:dyDescent="0.2">
      <c r="A1832" s="829" t="s">
        <v>118</v>
      </c>
      <c r="B1832" s="829" t="s">
        <v>2449</v>
      </c>
      <c r="C1832" s="844" t="s">
        <v>2450</v>
      </c>
      <c r="D1832" s="831" t="s">
        <v>14</v>
      </c>
      <c r="E1832" s="831">
        <v>2</v>
      </c>
      <c r="F1832" s="752"/>
      <c r="G1832" s="833">
        <f t="shared" si="186"/>
        <v>0</v>
      </c>
    </row>
    <row r="1833" spans="1:7" ht="18" x14ac:dyDescent="0.2">
      <c r="A1833" s="829" t="s">
        <v>117</v>
      </c>
      <c r="B1833" s="829" t="s">
        <v>2451</v>
      </c>
      <c r="C1833" s="844" t="s">
        <v>2452</v>
      </c>
      <c r="D1833" s="831" t="s">
        <v>96</v>
      </c>
      <c r="E1833" s="831">
        <v>3.6</v>
      </c>
      <c r="F1833" s="752"/>
      <c r="G1833" s="833">
        <f t="shared" si="186"/>
        <v>0</v>
      </c>
    </row>
    <row r="1834" spans="1:7" ht="18" x14ac:dyDescent="0.2">
      <c r="A1834" s="829" t="s">
        <v>117</v>
      </c>
      <c r="B1834" s="829" t="s">
        <v>925</v>
      </c>
      <c r="C1834" s="844" t="s">
        <v>926</v>
      </c>
      <c r="D1834" s="831" t="s">
        <v>96</v>
      </c>
      <c r="E1834" s="831">
        <v>3.6</v>
      </c>
      <c r="F1834" s="752"/>
      <c r="G1834" s="833">
        <f t="shared" si="186"/>
        <v>0</v>
      </c>
    </row>
    <row r="1835" spans="1:7" ht="18" x14ac:dyDescent="0.2">
      <c r="A1835" s="835" t="s">
        <v>147</v>
      </c>
      <c r="B1835" s="836"/>
      <c r="C1835" s="836"/>
      <c r="D1835" s="836"/>
      <c r="E1835" s="836"/>
      <c r="F1835" s="837"/>
      <c r="G1835" s="838">
        <f>SUM(G1829:G1834)</f>
        <v>0</v>
      </c>
    </row>
    <row r="1836" spans="1:7" ht="18" x14ac:dyDescent="0.2">
      <c r="A1836" s="840"/>
      <c r="B1836" s="825"/>
      <c r="C1836" s="825"/>
      <c r="D1836" s="825"/>
      <c r="E1836" s="825"/>
      <c r="F1836" s="841"/>
      <c r="G1836" s="842"/>
    </row>
    <row r="1837" spans="1:7" ht="18" x14ac:dyDescent="0.25">
      <c r="A1837" s="818" t="s">
        <v>213</v>
      </c>
      <c r="B1837" s="818" t="s">
        <v>2069</v>
      </c>
      <c r="C1837" s="839" t="s">
        <v>2070</v>
      </c>
      <c r="D1837" s="820" t="s">
        <v>2071</v>
      </c>
      <c r="E1837" s="821"/>
      <c r="F1837" s="822"/>
      <c r="G1837" s="823">
        <f>G1846</f>
        <v>0</v>
      </c>
    </row>
    <row r="1838" spans="1:7" ht="18" x14ac:dyDescent="0.2">
      <c r="A1838" s="824"/>
      <c r="B1838" s="825"/>
      <c r="C1838" s="825"/>
      <c r="D1838" s="825"/>
      <c r="E1838" s="825"/>
      <c r="F1838" s="825"/>
      <c r="G1838" s="826"/>
    </row>
    <row r="1839" spans="1:7" ht="18" x14ac:dyDescent="0.2">
      <c r="A1839" s="827" t="s">
        <v>142</v>
      </c>
      <c r="B1839" s="828"/>
      <c r="C1839" s="825" t="s">
        <v>95</v>
      </c>
      <c r="D1839" s="825" t="s">
        <v>143</v>
      </c>
      <c r="E1839" s="825" t="s">
        <v>144</v>
      </c>
      <c r="F1839" s="825" t="s">
        <v>145</v>
      </c>
      <c r="G1839" s="826" t="s">
        <v>146</v>
      </c>
    </row>
    <row r="1840" spans="1:7" ht="36" x14ac:dyDescent="0.2">
      <c r="A1840" s="829" t="s">
        <v>902</v>
      </c>
      <c r="B1840" s="829" t="s">
        <v>903</v>
      </c>
      <c r="C1840" s="844" t="s">
        <v>2493</v>
      </c>
      <c r="D1840" s="831" t="s">
        <v>97</v>
      </c>
      <c r="E1840" s="831">
        <v>7.6999999999999999E-2</v>
      </c>
      <c r="F1840" s="752"/>
      <c r="G1840" s="833">
        <f t="shared" ref="G1840:G1845" si="187">TRUNC(E1840*F1840,2)</f>
        <v>0</v>
      </c>
    </row>
    <row r="1841" spans="1:7" ht="18" x14ac:dyDescent="0.2">
      <c r="A1841" s="829" t="s">
        <v>902</v>
      </c>
      <c r="B1841" s="829" t="s">
        <v>1031</v>
      </c>
      <c r="C1841" s="844" t="s">
        <v>2488</v>
      </c>
      <c r="D1841" s="831" t="s">
        <v>98</v>
      </c>
      <c r="E1841" s="831">
        <v>23.5</v>
      </c>
      <c r="F1841" s="752"/>
      <c r="G1841" s="833">
        <f t="shared" si="187"/>
        <v>0</v>
      </c>
    </row>
    <row r="1842" spans="1:7" ht="72" x14ac:dyDescent="0.2">
      <c r="A1842" s="829" t="s">
        <v>902</v>
      </c>
      <c r="B1842" s="829" t="s">
        <v>2453</v>
      </c>
      <c r="C1842" s="844" t="s">
        <v>2495</v>
      </c>
      <c r="D1842" s="831" t="s">
        <v>14</v>
      </c>
      <c r="E1842" s="831">
        <v>1</v>
      </c>
      <c r="F1842" s="752"/>
      <c r="G1842" s="833">
        <f t="shared" si="187"/>
        <v>0</v>
      </c>
    </row>
    <row r="1843" spans="1:7" ht="36" x14ac:dyDescent="0.2">
      <c r="A1843" s="829" t="s">
        <v>902</v>
      </c>
      <c r="B1843" s="829" t="s">
        <v>1074</v>
      </c>
      <c r="C1843" s="844" t="s">
        <v>2489</v>
      </c>
      <c r="D1843" s="831" t="s">
        <v>97</v>
      </c>
      <c r="E1843" s="831">
        <v>8.6999999999999994E-2</v>
      </c>
      <c r="F1843" s="752"/>
      <c r="G1843" s="833">
        <f t="shared" si="187"/>
        <v>0</v>
      </c>
    </row>
    <row r="1844" spans="1:7" ht="18" x14ac:dyDescent="0.2">
      <c r="A1844" s="829" t="s">
        <v>117</v>
      </c>
      <c r="B1844" s="829" t="s">
        <v>2451</v>
      </c>
      <c r="C1844" s="844" t="s">
        <v>2452</v>
      </c>
      <c r="D1844" s="831" t="s">
        <v>96</v>
      </c>
      <c r="E1844" s="831">
        <v>3.6</v>
      </c>
      <c r="F1844" s="752"/>
      <c r="G1844" s="833">
        <f t="shared" si="187"/>
        <v>0</v>
      </c>
    </row>
    <row r="1845" spans="1:7" ht="18" x14ac:dyDescent="0.2">
      <c r="A1845" s="829" t="s">
        <v>117</v>
      </c>
      <c r="B1845" s="829" t="s">
        <v>925</v>
      </c>
      <c r="C1845" s="844" t="s">
        <v>926</v>
      </c>
      <c r="D1845" s="831" t="s">
        <v>96</v>
      </c>
      <c r="E1845" s="831">
        <v>3.6</v>
      </c>
      <c r="F1845" s="752"/>
      <c r="G1845" s="833">
        <f t="shared" si="187"/>
        <v>0</v>
      </c>
    </row>
    <row r="1846" spans="1:7" ht="18" x14ac:dyDescent="0.2">
      <c r="A1846" s="835" t="s">
        <v>147</v>
      </c>
      <c r="B1846" s="836"/>
      <c r="C1846" s="836"/>
      <c r="D1846" s="836"/>
      <c r="E1846" s="836"/>
      <c r="F1846" s="837"/>
      <c r="G1846" s="838">
        <f>SUM(G1840:G1845)</f>
        <v>0</v>
      </c>
    </row>
    <row r="1847" spans="1:7" ht="18" x14ac:dyDescent="0.2">
      <c r="A1847" s="840"/>
      <c r="B1847" s="825"/>
      <c r="C1847" s="825"/>
      <c r="D1847" s="825"/>
      <c r="E1847" s="825"/>
      <c r="F1847" s="841"/>
      <c r="G1847" s="842"/>
    </row>
    <row r="1848" spans="1:7" ht="18" x14ac:dyDescent="0.25">
      <c r="A1848" s="818" t="s">
        <v>213</v>
      </c>
      <c r="B1848" s="818" t="s">
        <v>2072</v>
      </c>
      <c r="C1848" s="839" t="s">
        <v>2073</v>
      </c>
      <c r="D1848" s="820" t="s">
        <v>2071</v>
      </c>
      <c r="E1848" s="821"/>
      <c r="F1848" s="822"/>
      <c r="G1848" s="823">
        <f>G1867</f>
        <v>0</v>
      </c>
    </row>
    <row r="1849" spans="1:7" ht="18" x14ac:dyDescent="0.2">
      <c r="A1849" s="824"/>
      <c r="B1849" s="825"/>
      <c r="C1849" s="825"/>
      <c r="D1849" s="825"/>
      <c r="E1849" s="825"/>
      <c r="F1849" s="825"/>
      <c r="G1849" s="826"/>
    </row>
    <row r="1850" spans="1:7" ht="18" x14ac:dyDescent="0.2">
      <c r="A1850" s="827" t="s">
        <v>142</v>
      </c>
      <c r="B1850" s="828"/>
      <c r="C1850" s="825" t="s">
        <v>95</v>
      </c>
      <c r="D1850" s="825" t="s">
        <v>143</v>
      </c>
      <c r="E1850" s="825" t="s">
        <v>144</v>
      </c>
      <c r="F1850" s="825" t="s">
        <v>145</v>
      </c>
      <c r="G1850" s="826" t="s">
        <v>146</v>
      </c>
    </row>
    <row r="1851" spans="1:7" ht="36" x14ac:dyDescent="0.2">
      <c r="A1851" s="829" t="s">
        <v>902</v>
      </c>
      <c r="B1851" s="829" t="s">
        <v>2431</v>
      </c>
      <c r="C1851" s="844" t="s">
        <v>2484</v>
      </c>
      <c r="D1851" s="831" t="s">
        <v>98</v>
      </c>
      <c r="E1851" s="831">
        <v>120</v>
      </c>
      <c r="F1851" s="752"/>
      <c r="G1851" s="833">
        <f t="shared" ref="G1851:G1866" si="188">TRUNC(E1851*F1851,2)</f>
        <v>0</v>
      </c>
    </row>
    <row r="1852" spans="1:7" ht="36" x14ac:dyDescent="0.2">
      <c r="A1852" s="829" t="s">
        <v>902</v>
      </c>
      <c r="B1852" s="829" t="s">
        <v>1072</v>
      </c>
      <c r="C1852" s="844" t="s">
        <v>2496</v>
      </c>
      <c r="D1852" s="831" t="s">
        <v>98</v>
      </c>
      <c r="E1852" s="831">
        <v>2.1</v>
      </c>
      <c r="F1852" s="752"/>
      <c r="G1852" s="833">
        <f t="shared" si="188"/>
        <v>0</v>
      </c>
    </row>
    <row r="1853" spans="1:7" ht="72" x14ac:dyDescent="0.2">
      <c r="A1853" s="829" t="s">
        <v>902</v>
      </c>
      <c r="B1853" s="829" t="s">
        <v>2454</v>
      </c>
      <c r="C1853" s="844" t="s">
        <v>2497</v>
      </c>
      <c r="D1853" s="831" t="s">
        <v>97</v>
      </c>
      <c r="E1853" s="831">
        <v>1.415</v>
      </c>
      <c r="F1853" s="752"/>
      <c r="G1853" s="833">
        <f t="shared" si="188"/>
        <v>0</v>
      </c>
    </row>
    <row r="1854" spans="1:7" ht="36" x14ac:dyDescent="0.2">
      <c r="A1854" s="829" t="s">
        <v>902</v>
      </c>
      <c r="B1854" s="829" t="s">
        <v>1074</v>
      </c>
      <c r="C1854" s="844" t="s">
        <v>2489</v>
      </c>
      <c r="D1854" s="831" t="s">
        <v>97</v>
      </c>
      <c r="E1854" s="831">
        <v>7.1999999999999995E-2</v>
      </c>
      <c r="F1854" s="752"/>
      <c r="G1854" s="833">
        <f t="shared" si="188"/>
        <v>0</v>
      </c>
    </row>
    <row r="1855" spans="1:7" ht="18" x14ac:dyDescent="0.2">
      <c r="A1855" s="829" t="s">
        <v>902</v>
      </c>
      <c r="B1855" s="829" t="s">
        <v>2455</v>
      </c>
      <c r="C1855" s="844" t="s">
        <v>2498</v>
      </c>
      <c r="D1855" s="831" t="s">
        <v>98</v>
      </c>
      <c r="E1855" s="831">
        <v>0.47</v>
      </c>
      <c r="F1855" s="752"/>
      <c r="G1855" s="833">
        <f t="shared" si="188"/>
        <v>0</v>
      </c>
    </row>
    <row r="1856" spans="1:7" ht="54" x14ac:dyDescent="0.2">
      <c r="A1856" s="829" t="s">
        <v>902</v>
      </c>
      <c r="B1856" s="829" t="s">
        <v>1222</v>
      </c>
      <c r="C1856" s="844" t="s">
        <v>2499</v>
      </c>
      <c r="D1856" s="831" t="s">
        <v>128</v>
      </c>
      <c r="E1856" s="831">
        <v>4.32</v>
      </c>
      <c r="F1856" s="752"/>
      <c r="G1856" s="833">
        <f t="shared" si="188"/>
        <v>0</v>
      </c>
    </row>
    <row r="1857" spans="1:7" ht="18" x14ac:dyDescent="0.2">
      <c r="A1857" s="829" t="s">
        <v>902</v>
      </c>
      <c r="B1857" s="829" t="s">
        <v>2456</v>
      </c>
      <c r="C1857" s="844" t="s">
        <v>2500</v>
      </c>
      <c r="D1857" s="831" t="s">
        <v>2501</v>
      </c>
      <c r="E1857" s="831">
        <v>0.85699999999999998</v>
      </c>
      <c r="F1857" s="752"/>
      <c r="G1857" s="833">
        <f t="shared" si="188"/>
        <v>0</v>
      </c>
    </row>
    <row r="1858" spans="1:7" ht="36" x14ac:dyDescent="0.2">
      <c r="A1858" s="829" t="s">
        <v>117</v>
      </c>
      <c r="B1858" s="829" t="s">
        <v>1152</v>
      </c>
      <c r="C1858" s="844" t="s">
        <v>1153</v>
      </c>
      <c r="D1858" s="831" t="s">
        <v>96</v>
      </c>
      <c r="E1858" s="831">
        <v>3.2</v>
      </c>
      <c r="F1858" s="752"/>
      <c r="G1858" s="833">
        <f t="shared" si="188"/>
        <v>0</v>
      </c>
    </row>
    <row r="1859" spans="1:7" ht="18" x14ac:dyDescent="0.2">
      <c r="A1859" s="829" t="s">
        <v>117</v>
      </c>
      <c r="B1859" s="829" t="s">
        <v>1230</v>
      </c>
      <c r="C1859" s="844" t="s">
        <v>1231</v>
      </c>
      <c r="D1859" s="831" t="s">
        <v>96</v>
      </c>
      <c r="E1859" s="831">
        <v>1.91</v>
      </c>
      <c r="F1859" s="752"/>
      <c r="G1859" s="833">
        <f t="shared" si="188"/>
        <v>0</v>
      </c>
    </row>
    <row r="1860" spans="1:7" ht="36" x14ac:dyDescent="0.2">
      <c r="A1860" s="829" t="s">
        <v>117</v>
      </c>
      <c r="B1860" s="829" t="s">
        <v>1010</v>
      </c>
      <c r="C1860" s="844" t="s">
        <v>1011</v>
      </c>
      <c r="D1860" s="831" t="s">
        <v>96</v>
      </c>
      <c r="E1860" s="831">
        <v>10.4</v>
      </c>
      <c r="F1860" s="752"/>
      <c r="G1860" s="833">
        <f t="shared" si="188"/>
        <v>0</v>
      </c>
    </row>
    <row r="1861" spans="1:7" ht="36" x14ac:dyDescent="0.2">
      <c r="A1861" s="829" t="s">
        <v>117</v>
      </c>
      <c r="B1861" s="829" t="s">
        <v>1014</v>
      </c>
      <c r="C1861" s="844" t="s">
        <v>1015</v>
      </c>
      <c r="D1861" s="831" t="s">
        <v>96</v>
      </c>
      <c r="E1861" s="831">
        <v>3.2</v>
      </c>
      <c r="F1861" s="752"/>
      <c r="G1861" s="833">
        <f t="shared" si="188"/>
        <v>0</v>
      </c>
    </row>
    <row r="1862" spans="1:7" ht="18" x14ac:dyDescent="0.2">
      <c r="A1862" s="829" t="s">
        <v>117</v>
      </c>
      <c r="B1862" s="829" t="s">
        <v>925</v>
      </c>
      <c r="C1862" s="844" t="s">
        <v>926</v>
      </c>
      <c r="D1862" s="831" t="s">
        <v>96</v>
      </c>
      <c r="E1862" s="831">
        <v>9.11</v>
      </c>
      <c r="F1862" s="752"/>
      <c r="G1862" s="833">
        <f t="shared" si="188"/>
        <v>0</v>
      </c>
    </row>
    <row r="1863" spans="1:7" ht="18" x14ac:dyDescent="0.2">
      <c r="A1863" s="829" t="s">
        <v>117</v>
      </c>
      <c r="B1863" s="829" t="s">
        <v>1054</v>
      </c>
      <c r="C1863" s="844" t="s">
        <v>1055</v>
      </c>
      <c r="D1863" s="831" t="s">
        <v>96</v>
      </c>
      <c r="E1863" s="831">
        <v>1.91</v>
      </c>
      <c r="F1863" s="752"/>
      <c r="G1863" s="833">
        <f t="shared" si="188"/>
        <v>0</v>
      </c>
    </row>
    <row r="1864" spans="1:7" ht="18" x14ac:dyDescent="0.2">
      <c r="A1864" s="829" t="s">
        <v>117</v>
      </c>
      <c r="B1864" s="829" t="s">
        <v>990</v>
      </c>
      <c r="C1864" s="844" t="s">
        <v>991</v>
      </c>
      <c r="D1864" s="831" t="s">
        <v>96</v>
      </c>
      <c r="E1864" s="831">
        <v>10.4</v>
      </c>
      <c r="F1864" s="752"/>
      <c r="G1864" s="833">
        <f t="shared" si="188"/>
        <v>0</v>
      </c>
    </row>
    <row r="1865" spans="1:7" ht="18" x14ac:dyDescent="0.2">
      <c r="A1865" s="829" t="s">
        <v>117</v>
      </c>
      <c r="B1865" s="829" t="s">
        <v>927</v>
      </c>
      <c r="C1865" s="844" t="s">
        <v>928</v>
      </c>
      <c r="D1865" s="831" t="s">
        <v>96</v>
      </c>
      <c r="E1865" s="831">
        <v>35.020000000000003</v>
      </c>
      <c r="F1865" s="752"/>
      <c r="G1865" s="833">
        <f t="shared" si="188"/>
        <v>0</v>
      </c>
    </row>
    <row r="1866" spans="1:7" ht="36" x14ac:dyDescent="0.2">
      <c r="A1866" s="829" t="s">
        <v>117</v>
      </c>
      <c r="B1866" s="829" t="s">
        <v>2457</v>
      </c>
      <c r="C1866" s="844" t="s">
        <v>2458</v>
      </c>
      <c r="D1866" s="831" t="s">
        <v>14</v>
      </c>
      <c r="E1866" s="831">
        <v>1</v>
      </c>
      <c r="F1866" s="752"/>
      <c r="G1866" s="833">
        <f t="shared" si="188"/>
        <v>0</v>
      </c>
    </row>
    <row r="1867" spans="1:7" ht="18" x14ac:dyDescent="0.2">
      <c r="A1867" s="835" t="s">
        <v>147</v>
      </c>
      <c r="B1867" s="836"/>
      <c r="C1867" s="836"/>
      <c r="D1867" s="836"/>
      <c r="E1867" s="836"/>
      <c r="F1867" s="837"/>
      <c r="G1867" s="838">
        <f>SUM(G1851:G1866)</f>
        <v>0</v>
      </c>
    </row>
    <row r="1868" spans="1:7" ht="18" x14ac:dyDescent="0.2">
      <c r="A1868" s="840"/>
      <c r="B1868" s="825"/>
      <c r="C1868" s="825"/>
      <c r="D1868" s="825"/>
      <c r="E1868" s="825"/>
      <c r="F1868" s="841"/>
      <c r="G1868" s="842"/>
    </row>
    <row r="1869" spans="1:7" ht="36" x14ac:dyDescent="0.25">
      <c r="A1869" s="818" t="s">
        <v>213</v>
      </c>
      <c r="B1869" s="818" t="s">
        <v>1957</v>
      </c>
      <c r="C1869" s="839" t="s">
        <v>2200</v>
      </c>
      <c r="D1869" s="820" t="s">
        <v>1429</v>
      </c>
      <c r="E1869" s="821"/>
      <c r="F1869" s="822"/>
      <c r="G1869" s="823">
        <f>G1875</f>
        <v>0</v>
      </c>
    </row>
    <row r="1870" spans="1:7" ht="18" x14ac:dyDescent="0.2">
      <c r="A1870" s="824"/>
      <c r="B1870" s="825"/>
      <c r="C1870" s="825"/>
      <c r="D1870" s="825"/>
      <c r="E1870" s="825"/>
      <c r="F1870" s="825"/>
      <c r="G1870" s="826"/>
    </row>
    <row r="1871" spans="1:7" ht="18" x14ac:dyDescent="0.2">
      <c r="A1871" s="827" t="s">
        <v>142</v>
      </c>
      <c r="B1871" s="828"/>
      <c r="C1871" s="825" t="s">
        <v>95</v>
      </c>
      <c r="D1871" s="825" t="s">
        <v>143</v>
      </c>
      <c r="E1871" s="825" t="s">
        <v>144</v>
      </c>
      <c r="F1871" s="825" t="s">
        <v>145</v>
      </c>
      <c r="G1871" s="826" t="s">
        <v>146</v>
      </c>
    </row>
    <row r="1872" spans="1:7" ht="36" x14ac:dyDescent="0.2">
      <c r="A1872" s="829" t="s">
        <v>902</v>
      </c>
      <c r="B1872" s="829" t="s">
        <v>2403</v>
      </c>
      <c r="C1872" s="844" t="s">
        <v>2502</v>
      </c>
      <c r="D1872" s="831" t="s">
        <v>14</v>
      </c>
      <c r="E1872" s="831">
        <v>4</v>
      </c>
      <c r="F1872" s="752"/>
      <c r="G1872" s="833">
        <f t="shared" ref="G1872:G1874" si="189">TRUNC(E1872*F1872,2)</f>
        <v>0</v>
      </c>
    </row>
    <row r="1873" spans="1:7" ht="36" x14ac:dyDescent="0.2">
      <c r="A1873" s="829" t="s">
        <v>117</v>
      </c>
      <c r="B1873" s="829" t="s">
        <v>1140</v>
      </c>
      <c r="C1873" s="844" t="s">
        <v>1141</v>
      </c>
      <c r="D1873" s="831" t="s">
        <v>96</v>
      </c>
      <c r="E1873" s="831">
        <v>0.17349999999999999</v>
      </c>
      <c r="F1873" s="752"/>
      <c r="G1873" s="833">
        <f t="shared" si="189"/>
        <v>0</v>
      </c>
    </row>
    <row r="1874" spans="1:7" ht="18" x14ac:dyDescent="0.2">
      <c r="A1874" s="829" t="s">
        <v>117</v>
      </c>
      <c r="B1874" s="829" t="s">
        <v>1109</v>
      </c>
      <c r="C1874" s="844" t="s">
        <v>1110</v>
      </c>
      <c r="D1874" s="831" t="s">
        <v>96</v>
      </c>
      <c r="E1874" s="831">
        <v>0.41649999999999998</v>
      </c>
      <c r="F1874" s="752"/>
      <c r="G1874" s="833">
        <f t="shared" si="189"/>
        <v>0</v>
      </c>
    </row>
    <row r="1875" spans="1:7" ht="18" x14ac:dyDescent="0.2">
      <c r="A1875" s="835" t="s">
        <v>147</v>
      </c>
      <c r="B1875" s="836"/>
      <c r="C1875" s="836"/>
      <c r="D1875" s="836"/>
      <c r="E1875" s="836"/>
      <c r="F1875" s="837"/>
      <c r="G1875" s="838">
        <f>SUM(G1872:G1874)</f>
        <v>0</v>
      </c>
    </row>
    <row r="1876" spans="1:7" ht="18" x14ac:dyDescent="0.2">
      <c r="A1876" s="840"/>
      <c r="B1876" s="825"/>
      <c r="C1876" s="825"/>
      <c r="D1876" s="825"/>
      <c r="E1876" s="825"/>
      <c r="F1876" s="841"/>
      <c r="G1876" s="842"/>
    </row>
    <row r="1877" spans="1:7" ht="18" x14ac:dyDescent="0.25">
      <c r="A1877" s="818" t="s">
        <v>213</v>
      </c>
      <c r="B1877" s="818" t="s">
        <v>1735</v>
      </c>
      <c r="C1877" s="839" t="s">
        <v>1736</v>
      </c>
      <c r="D1877" s="820" t="s">
        <v>1421</v>
      </c>
      <c r="E1877" s="821"/>
      <c r="F1877" s="822"/>
      <c r="G1877" s="823">
        <f>G1884</f>
        <v>0</v>
      </c>
    </row>
    <row r="1878" spans="1:7" ht="18" x14ac:dyDescent="0.2">
      <c r="A1878" s="824"/>
      <c r="B1878" s="825"/>
      <c r="C1878" s="825"/>
      <c r="D1878" s="825"/>
      <c r="E1878" s="825"/>
      <c r="F1878" s="825"/>
      <c r="G1878" s="826"/>
    </row>
    <row r="1879" spans="1:7" ht="18" x14ac:dyDescent="0.2">
      <c r="A1879" s="827" t="s">
        <v>142</v>
      </c>
      <c r="B1879" s="828"/>
      <c r="C1879" s="825" t="s">
        <v>95</v>
      </c>
      <c r="D1879" s="825" t="s">
        <v>143</v>
      </c>
      <c r="E1879" s="825" t="s">
        <v>144</v>
      </c>
      <c r="F1879" s="825" t="s">
        <v>145</v>
      </c>
      <c r="G1879" s="826" t="s">
        <v>146</v>
      </c>
    </row>
    <row r="1880" spans="1:7" ht="18" x14ac:dyDescent="0.2">
      <c r="A1880" s="829" t="s">
        <v>902</v>
      </c>
      <c r="B1880" s="829" t="s">
        <v>1031</v>
      </c>
      <c r="C1880" s="844" t="s">
        <v>2488</v>
      </c>
      <c r="D1880" s="831" t="s">
        <v>98</v>
      </c>
      <c r="E1880" s="831">
        <v>3.8</v>
      </c>
      <c r="F1880" s="752"/>
      <c r="G1880" s="833">
        <f t="shared" ref="G1880:G1883" si="190">TRUNC(E1880*F1880,2)</f>
        <v>0</v>
      </c>
    </row>
    <row r="1881" spans="1:7" ht="18" x14ac:dyDescent="0.2">
      <c r="A1881" s="829" t="s">
        <v>118</v>
      </c>
      <c r="B1881" s="829" t="s">
        <v>2350</v>
      </c>
      <c r="C1881" s="844" t="s">
        <v>2351</v>
      </c>
      <c r="D1881" s="831" t="s">
        <v>14</v>
      </c>
      <c r="E1881" s="831">
        <v>3.33</v>
      </c>
      <c r="F1881" s="752"/>
      <c r="G1881" s="833">
        <f t="shared" si="190"/>
        <v>0</v>
      </c>
    </row>
    <row r="1882" spans="1:7" ht="18" x14ac:dyDescent="0.2">
      <c r="A1882" s="829" t="s">
        <v>117</v>
      </c>
      <c r="B1882" s="829" t="s">
        <v>925</v>
      </c>
      <c r="C1882" s="844" t="s">
        <v>926</v>
      </c>
      <c r="D1882" s="831" t="s">
        <v>96</v>
      </c>
      <c r="E1882" s="831">
        <v>0.5</v>
      </c>
      <c r="F1882" s="752"/>
      <c r="G1882" s="833">
        <f t="shared" si="190"/>
        <v>0</v>
      </c>
    </row>
    <row r="1883" spans="1:7" ht="18" x14ac:dyDescent="0.2">
      <c r="A1883" s="829" t="s">
        <v>117</v>
      </c>
      <c r="B1883" s="829" t="s">
        <v>927</v>
      </c>
      <c r="C1883" s="844" t="s">
        <v>928</v>
      </c>
      <c r="D1883" s="831" t="s">
        <v>96</v>
      </c>
      <c r="E1883" s="831">
        <v>1</v>
      </c>
      <c r="F1883" s="752"/>
      <c r="G1883" s="833">
        <f t="shared" si="190"/>
        <v>0</v>
      </c>
    </row>
    <row r="1884" spans="1:7" ht="18" x14ac:dyDescent="0.2">
      <c r="A1884" s="835" t="s">
        <v>147</v>
      </c>
      <c r="B1884" s="836"/>
      <c r="C1884" s="836"/>
      <c r="D1884" s="836"/>
      <c r="E1884" s="836"/>
      <c r="F1884" s="837"/>
      <c r="G1884" s="838">
        <f>SUM(G1880:G1883)</f>
        <v>0</v>
      </c>
    </row>
    <row r="1885" spans="1:7" ht="18" x14ac:dyDescent="0.2">
      <c r="A1885" s="840"/>
      <c r="B1885" s="825"/>
      <c r="C1885" s="825"/>
      <c r="D1885" s="825"/>
      <c r="E1885" s="825"/>
      <c r="F1885" s="841"/>
      <c r="G1885" s="842"/>
    </row>
    <row r="1886" spans="1:7" ht="18" x14ac:dyDescent="0.25">
      <c r="A1886" s="818" t="s">
        <v>213</v>
      </c>
      <c r="B1886" s="818" t="s">
        <v>871</v>
      </c>
      <c r="C1886" s="839" t="s">
        <v>2460</v>
      </c>
      <c r="D1886" s="820" t="s">
        <v>1429</v>
      </c>
      <c r="E1886" s="821"/>
      <c r="F1886" s="822"/>
      <c r="G1886" s="823">
        <f>G1916</f>
        <v>0</v>
      </c>
    </row>
    <row r="1887" spans="1:7" ht="18" x14ac:dyDescent="0.2">
      <c r="A1887" s="824"/>
      <c r="B1887" s="825"/>
      <c r="C1887" s="825"/>
      <c r="D1887" s="825"/>
      <c r="E1887" s="825"/>
      <c r="F1887" s="825"/>
      <c r="G1887" s="826"/>
    </row>
    <row r="1888" spans="1:7" ht="18" x14ac:dyDescent="0.2">
      <c r="A1888" s="827" t="s">
        <v>142</v>
      </c>
      <c r="B1888" s="828"/>
      <c r="C1888" s="825" t="s">
        <v>95</v>
      </c>
      <c r="D1888" s="825" t="s">
        <v>143</v>
      </c>
      <c r="E1888" s="825" t="s">
        <v>144</v>
      </c>
      <c r="F1888" s="825" t="s">
        <v>145</v>
      </c>
      <c r="G1888" s="826" t="s">
        <v>146</v>
      </c>
    </row>
    <row r="1889" spans="1:7" ht="18" x14ac:dyDescent="0.2">
      <c r="A1889" s="829" t="s">
        <v>902</v>
      </c>
      <c r="B1889" s="829" t="s">
        <v>1214</v>
      </c>
      <c r="C1889" s="844" t="s">
        <v>2503</v>
      </c>
      <c r="D1889" s="831" t="s">
        <v>98</v>
      </c>
      <c r="E1889" s="831">
        <v>33.5</v>
      </c>
      <c r="F1889" s="752"/>
      <c r="G1889" s="833">
        <f t="shared" ref="G1889:G1915" si="191">TRUNC(E1889*F1889,2)</f>
        <v>0</v>
      </c>
    </row>
    <row r="1890" spans="1:7" ht="36" x14ac:dyDescent="0.2">
      <c r="A1890" s="829" t="s">
        <v>902</v>
      </c>
      <c r="B1890" s="829" t="s">
        <v>1072</v>
      </c>
      <c r="C1890" s="844" t="s">
        <v>2496</v>
      </c>
      <c r="D1890" s="831" t="s">
        <v>98</v>
      </c>
      <c r="E1890" s="831">
        <v>0.59</v>
      </c>
      <c r="F1890" s="752"/>
      <c r="G1890" s="833">
        <f t="shared" si="191"/>
        <v>0</v>
      </c>
    </row>
    <row r="1891" spans="1:7" ht="36" x14ac:dyDescent="0.2">
      <c r="A1891" s="829" t="s">
        <v>902</v>
      </c>
      <c r="B1891" s="829" t="s">
        <v>1050</v>
      </c>
      <c r="C1891" s="844" t="s">
        <v>2485</v>
      </c>
      <c r="D1891" s="831" t="s">
        <v>97</v>
      </c>
      <c r="E1891" s="831">
        <v>0.5</v>
      </c>
      <c r="F1891" s="752"/>
      <c r="G1891" s="833">
        <f t="shared" si="191"/>
        <v>0</v>
      </c>
    </row>
    <row r="1892" spans="1:7" ht="18" x14ac:dyDescent="0.2">
      <c r="A1892" s="829" t="s">
        <v>902</v>
      </c>
      <c r="B1892" s="829" t="s">
        <v>1215</v>
      </c>
      <c r="C1892" s="844" t="s">
        <v>2487</v>
      </c>
      <c r="D1892" s="831" t="s">
        <v>98</v>
      </c>
      <c r="E1892" s="831">
        <v>7.28</v>
      </c>
      <c r="F1892" s="752"/>
      <c r="G1892" s="833">
        <f t="shared" si="191"/>
        <v>0</v>
      </c>
    </row>
    <row r="1893" spans="1:7" ht="54" x14ac:dyDescent="0.2">
      <c r="A1893" s="829" t="s">
        <v>902</v>
      </c>
      <c r="B1893" s="829" t="s">
        <v>1216</v>
      </c>
      <c r="C1893" s="844" t="s">
        <v>2504</v>
      </c>
      <c r="D1893" s="831" t="s">
        <v>108</v>
      </c>
      <c r="E1893" s="831">
        <v>3.3</v>
      </c>
      <c r="F1893" s="752"/>
      <c r="G1893" s="833">
        <f t="shared" si="191"/>
        <v>0</v>
      </c>
    </row>
    <row r="1894" spans="1:7" ht="18" x14ac:dyDescent="0.2">
      <c r="A1894" s="829" t="s">
        <v>902</v>
      </c>
      <c r="B1894" s="829" t="s">
        <v>1031</v>
      </c>
      <c r="C1894" s="844" t="s">
        <v>2488</v>
      </c>
      <c r="D1894" s="831" t="s">
        <v>98</v>
      </c>
      <c r="E1894" s="831">
        <v>112</v>
      </c>
      <c r="F1894" s="752"/>
      <c r="G1894" s="833">
        <f t="shared" si="191"/>
        <v>0</v>
      </c>
    </row>
    <row r="1895" spans="1:7" ht="36" x14ac:dyDescent="0.2">
      <c r="A1895" s="829" t="s">
        <v>902</v>
      </c>
      <c r="B1895" s="829" t="s">
        <v>1073</v>
      </c>
      <c r="C1895" s="844" t="s">
        <v>2505</v>
      </c>
      <c r="D1895" s="831" t="s">
        <v>2501</v>
      </c>
      <c r="E1895" s="831">
        <v>1.8</v>
      </c>
      <c r="F1895" s="752"/>
      <c r="G1895" s="833">
        <f t="shared" si="191"/>
        <v>0</v>
      </c>
    </row>
    <row r="1896" spans="1:7" ht="36" x14ac:dyDescent="0.2">
      <c r="A1896" s="829" t="s">
        <v>902</v>
      </c>
      <c r="B1896" s="829" t="s">
        <v>1217</v>
      </c>
      <c r="C1896" s="844" t="s">
        <v>2506</v>
      </c>
      <c r="D1896" s="831" t="s">
        <v>108</v>
      </c>
      <c r="E1896" s="831">
        <v>4.3499999999999996</v>
      </c>
      <c r="F1896" s="752"/>
      <c r="G1896" s="833">
        <f t="shared" si="191"/>
        <v>0</v>
      </c>
    </row>
    <row r="1897" spans="1:7" ht="18" x14ac:dyDescent="0.2">
      <c r="A1897" s="829" t="s">
        <v>902</v>
      </c>
      <c r="B1897" s="829" t="s">
        <v>1218</v>
      </c>
      <c r="C1897" s="844" t="s">
        <v>2507</v>
      </c>
      <c r="D1897" s="831" t="s">
        <v>14</v>
      </c>
      <c r="E1897" s="831">
        <v>2.1</v>
      </c>
      <c r="F1897" s="752"/>
      <c r="G1897" s="833">
        <f t="shared" si="191"/>
        <v>0</v>
      </c>
    </row>
    <row r="1898" spans="1:7" ht="36" x14ac:dyDescent="0.2">
      <c r="A1898" s="829" t="s">
        <v>902</v>
      </c>
      <c r="B1898" s="829" t="s">
        <v>1074</v>
      </c>
      <c r="C1898" s="844" t="s">
        <v>2489</v>
      </c>
      <c r="D1898" s="831" t="s">
        <v>97</v>
      </c>
      <c r="E1898" s="831">
        <v>0.16</v>
      </c>
      <c r="F1898" s="752"/>
      <c r="G1898" s="833">
        <f t="shared" si="191"/>
        <v>0</v>
      </c>
    </row>
    <row r="1899" spans="1:7" ht="18" x14ac:dyDescent="0.2">
      <c r="A1899" s="829" t="s">
        <v>118</v>
      </c>
      <c r="B1899" s="829" t="s">
        <v>1219</v>
      </c>
      <c r="C1899" s="844" t="s">
        <v>1220</v>
      </c>
      <c r="D1899" s="831" t="s">
        <v>97</v>
      </c>
      <c r="E1899" s="831">
        <v>0.38</v>
      </c>
      <c r="F1899" s="752"/>
      <c r="G1899" s="833">
        <f t="shared" si="191"/>
        <v>0</v>
      </c>
    </row>
    <row r="1900" spans="1:7" ht="36" x14ac:dyDescent="0.2">
      <c r="A1900" s="829" t="s">
        <v>902</v>
      </c>
      <c r="B1900" s="829" t="s">
        <v>1221</v>
      </c>
      <c r="C1900" s="844" t="s">
        <v>2508</v>
      </c>
      <c r="D1900" s="831" t="s">
        <v>98</v>
      </c>
      <c r="E1900" s="831">
        <v>0.45</v>
      </c>
      <c r="F1900" s="752"/>
      <c r="G1900" s="833">
        <f t="shared" si="191"/>
        <v>0</v>
      </c>
    </row>
    <row r="1901" spans="1:7" ht="54" x14ac:dyDescent="0.2">
      <c r="A1901" s="829" t="s">
        <v>902</v>
      </c>
      <c r="B1901" s="829" t="s">
        <v>1222</v>
      </c>
      <c r="C1901" s="844" t="s">
        <v>2499</v>
      </c>
      <c r="D1901" s="831" t="s">
        <v>128</v>
      </c>
      <c r="E1901" s="831">
        <v>2.25</v>
      </c>
      <c r="F1901" s="752"/>
      <c r="G1901" s="833">
        <f t="shared" si="191"/>
        <v>0</v>
      </c>
    </row>
    <row r="1902" spans="1:7" ht="36" x14ac:dyDescent="0.2">
      <c r="A1902" s="829" t="s">
        <v>118</v>
      </c>
      <c r="B1902" s="829" t="s">
        <v>1223</v>
      </c>
      <c r="C1902" s="844" t="s">
        <v>1224</v>
      </c>
      <c r="D1902" s="831" t="s">
        <v>98</v>
      </c>
      <c r="E1902" s="831">
        <v>0.85</v>
      </c>
      <c r="F1902" s="752"/>
      <c r="G1902" s="833">
        <f t="shared" si="191"/>
        <v>0</v>
      </c>
    </row>
    <row r="1903" spans="1:7" ht="18" x14ac:dyDescent="0.2">
      <c r="A1903" s="829" t="s">
        <v>902</v>
      </c>
      <c r="B1903" s="829" t="s">
        <v>1225</v>
      </c>
      <c r="C1903" s="844" t="s">
        <v>2509</v>
      </c>
      <c r="D1903" s="831" t="s">
        <v>2501</v>
      </c>
      <c r="E1903" s="831">
        <v>1.1000000000000001</v>
      </c>
      <c r="F1903" s="752"/>
      <c r="G1903" s="833">
        <f t="shared" si="191"/>
        <v>0</v>
      </c>
    </row>
    <row r="1904" spans="1:7" ht="18" x14ac:dyDescent="0.2">
      <c r="A1904" s="829" t="s">
        <v>902</v>
      </c>
      <c r="B1904" s="829" t="s">
        <v>1225</v>
      </c>
      <c r="C1904" s="844" t="s">
        <v>2509</v>
      </c>
      <c r="D1904" s="831" t="s">
        <v>2501</v>
      </c>
      <c r="E1904" s="831">
        <v>0.85</v>
      </c>
      <c r="F1904" s="752"/>
      <c r="G1904" s="833">
        <f t="shared" si="191"/>
        <v>0</v>
      </c>
    </row>
    <row r="1905" spans="1:7" ht="36" x14ac:dyDescent="0.2">
      <c r="A1905" s="829" t="s">
        <v>902</v>
      </c>
      <c r="B1905" s="829" t="s">
        <v>1226</v>
      </c>
      <c r="C1905" s="844" t="s">
        <v>2510</v>
      </c>
      <c r="D1905" s="831" t="s">
        <v>128</v>
      </c>
      <c r="E1905" s="831">
        <v>11</v>
      </c>
      <c r="F1905" s="752"/>
      <c r="G1905" s="833">
        <f t="shared" si="191"/>
        <v>0</v>
      </c>
    </row>
    <row r="1906" spans="1:7" ht="36" x14ac:dyDescent="0.2">
      <c r="A1906" s="829" t="s">
        <v>902</v>
      </c>
      <c r="B1906" s="829" t="s">
        <v>1227</v>
      </c>
      <c r="C1906" s="844" t="s">
        <v>2483</v>
      </c>
      <c r="D1906" s="831" t="s">
        <v>128</v>
      </c>
      <c r="E1906" s="831">
        <v>10.5</v>
      </c>
      <c r="F1906" s="752"/>
      <c r="G1906" s="833">
        <f t="shared" si="191"/>
        <v>0</v>
      </c>
    </row>
    <row r="1907" spans="1:7" ht="18" x14ac:dyDescent="0.2">
      <c r="A1907" s="829" t="s">
        <v>117</v>
      </c>
      <c r="B1907" s="829" t="s">
        <v>1228</v>
      </c>
      <c r="C1907" s="844" t="s">
        <v>1229</v>
      </c>
      <c r="D1907" s="831" t="s">
        <v>96</v>
      </c>
      <c r="E1907" s="831">
        <v>2.34</v>
      </c>
      <c r="F1907" s="752"/>
      <c r="G1907" s="833">
        <f t="shared" si="191"/>
        <v>0</v>
      </c>
    </row>
    <row r="1908" spans="1:7" ht="36" x14ac:dyDescent="0.2">
      <c r="A1908" s="829" t="s">
        <v>117</v>
      </c>
      <c r="B1908" s="829" t="s">
        <v>1152</v>
      </c>
      <c r="C1908" s="844" t="s">
        <v>1153</v>
      </c>
      <c r="D1908" s="831" t="s">
        <v>96</v>
      </c>
      <c r="E1908" s="831">
        <v>3.5</v>
      </c>
      <c r="F1908" s="752"/>
      <c r="G1908" s="833">
        <f t="shared" si="191"/>
        <v>0</v>
      </c>
    </row>
    <row r="1909" spans="1:7" ht="18" x14ac:dyDescent="0.2">
      <c r="A1909" s="829" t="s">
        <v>117</v>
      </c>
      <c r="B1909" s="829" t="s">
        <v>1230</v>
      </c>
      <c r="C1909" s="844" t="s">
        <v>1231</v>
      </c>
      <c r="D1909" s="831" t="s">
        <v>96</v>
      </c>
      <c r="E1909" s="831">
        <v>3.5</v>
      </c>
      <c r="F1909" s="752"/>
      <c r="G1909" s="833">
        <f t="shared" si="191"/>
        <v>0</v>
      </c>
    </row>
    <row r="1910" spans="1:7" ht="18" x14ac:dyDescent="0.2">
      <c r="A1910" s="829" t="s">
        <v>117</v>
      </c>
      <c r="B1910" s="829" t="s">
        <v>1232</v>
      </c>
      <c r="C1910" s="844" t="s">
        <v>1233</v>
      </c>
      <c r="D1910" s="831" t="s">
        <v>96</v>
      </c>
      <c r="E1910" s="831">
        <v>2.34</v>
      </c>
      <c r="F1910" s="752"/>
      <c r="G1910" s="833">
        <f t="shared" si="191"/>
        <v>0</v>
      </c>
    </row>
    <row r="1911" spans="1:7" ht="36" x14ac:dyDescent="0.2">
      <c r="A1911" s="829" t="s">
        <v>117</v>
      </c>
      <c r="B1911" s="829" t="s">
        <v>1024</v>
      </c>
      <c r="C1911" s="844" t="s">
        <v>1025</v>
      </c>
      <c r="D1911" s="831" t="s">
        <v>96</v>
      </c>
      <c r="E1911" s="831">
        <v>5.5</v>
      </c>
      <c r="F1911" s="752"/>
      <c r="G1911" s="833">
        <f t="shared" si="191"/>
        <v>0</v>
      </c>
    </row>
    <row r="1912" spans="1:7" ht="36" x14ac:dyDescent="0.2">
      <c r="A1912" s="829" t="s">
        <v>117</v>
      </c>
      <c r="B1912" s="829" t="s">
        <v>1014</v>
      </c>
      <c r="C1912" s="844" t="s">
        <v>1015</v>
      </c>
      <c r="D1912" s="831" t="s">
        <v>96</v>
      </c>
      <c r="E1912" s="831">
        <v>3.5</v>
      </c>
      <c r="F1912" s="752"/>
      <c r="G1912" s="833">
        <f t="shared" si="191"/>
        <v>0</v>
      </c>
    </row>
    <row r="1913" spans="1:7" ht="18" x14ac:dyDescent="0.2">
      <c r="A1913" s="829" t="s">
        <v>117</v>
      </c>
      <c r="B1913" s="829" t="s">
        <v>925</v>
      </c>
      <c r="C1913" s="844" t="s">
        <v>926</v>
      </c>
      <c r="D1913" s="831" t="s">
        <v>96</v>
      </c>
      <c r="E1913" s="831">
        <v>1.91</v>
      </c>
      <c r="F1913" s="752"/>
      <c r="G1913" s="833">
        <f t="shared" si="191"/>
        <v>0</v>
      </c>
    </row>
    <row r="1914" spans="1:7" ht="18" x14ac:dyDescent="0.2">
      <c r="A1914" s="829" t="s">
        <v>117</v>
      </c>
      <c r="B1914" s="829" t="s">
        <v>927</v>
      </c>
      <c r="C1914" s="844" t="s">
        <v>928</v>
      </c>
      <c r="D1914" s="831" t="s">
        <v>96</v>
      </c>
      <c r="E1914" s="831">
        <v>12.5</v>
      </c>
      <c r="F1914" s="752"/>
      <c r="G1914" s="833">
        <f t="shared" si="191"/>
        <v>0</v>
      </c>
    </row>
    <row r="1915" spans="1:7" ht="54" x14ac:dyDescent="0.2">
      <c r="A1915" s="829" t="s">
        <v>117</v>
      </c>
      <c r="B1915" s="829" t="s">
        <v>1234</v>
      </c>
      <c r="C1915" s="844" t="s">
        <v>1235</v>
      </c>
      <c r="D1915" s="831" t="s">
        <v>96</v>
      </c>
      <c r="E1915" s="831">
        <v>0.85</v>
      </c>
      <c r="F1915" s="752"/>
      <c r="G1915" s="833">
        <f t="shared" si="191"/>
        <v>0</v>
      </c>
    </row>
    <row r="1916" spans="1:7" ht="18" x14ac:dyDescent="0.2">
      <c r="A1916" s="835" t="s">
        <v>147</v>
      </c>
      <c r="B1916" s="836"/>
      <c r="C1916" s="836"/>
      <c r="D1916" s="836"/>
      <c r="E1916" s="836"/>
      <c r="F1916" s="837"/>
      <c r="G1916" s="838">
        <f>SUM(G1889:G1915)</f>
        <v>0</v>
      </c>
    </row>
    <row r="1917" spans="1:7" ht="18" x14ac:dyDescent="0.2">
      <c r="A1917" s="840"/>
      <c r="B1917" s="825"/>
      <c r="C1917" s="825"/>
      <c r="D1917" s="825"/>
      <c r="E1917" s="825"/>
      <c r="F1917" s="841"/>
      <c r="G1917" s="842"/>
    </row>
    <row r="1918" spans="1:7" ht="36" x14ac:dyDescent="0.25">
      <c r="A1918" s="818" t="s">
        <v>213</v>
      </c>
      <c r="B1918" s="818" t="s">
        <v>873</v>
      </c>
      <c r="C1918" s="839" t="s">
        <v>2461</v>
      </c>
      <c r="D1918" s="820" t="s">
        <v>1421</v>
      </c>
      <c r="E1918" s="821"/>
      <c r="F1918" s="822"/>
      <c r="G1918" s="823">
        <f>G1925</f>
        <v>0</v>
      </c>
    </row>
    <row r="1919" spans="1:7" ht="18" x14ac:dyDescent="0.2">
      <c r="A1919" s="824"/>
      <c r="B1919" s="825"/>
      <c r="C1919" s="825"/>
      <c r="D1919" s="825"/>
      <c r="E1919" s="825"/>
      <c r="F1919" s="825"/>
      <c r="G1919" s="826"/>
    </row>
    <row r="1920" spans="1:7" ht="18" x14ac:dyDescent="0.2">
      <c r="A1920" s="827" t="s">
        <v>142</v>
      </c>
      <c r="B1920" s="828"/>
      <c r="C1920" s="825" t="s">
        <v>95</v>
      </c>
      <c r="D1920" s="825" t="s">
        <v>143</v>
      </c>
      <c r="E1920" s="825" t="s">
        <v>144</v>
      </c>
      <c r="F1920" s="825" t="s">
        <v>145</v>
      </c>
      <c r="G1920" s="826" t="s">
        <v>146</v>
      </c>
    </row>
    <row r="1921" spans="1:7" ht="54" x14ac:dyDescent="0.2">
      <c r="A1921" s="829" t="s">
        <v>902</v>
      </c>
      <c r="B1921" s="829" t="s">
        <v>1236</v>
      </c>
      <c r="C1921" s="844" t="s">
        <v>2476</v>
      </c>
      <c r="D1921" s="831" t="s">
        <v>108</v>
      </c>
      <c r="E1921" s="831">
        <v>1</v>
      </c>
      <c r="F1921" s="752"/>
      <c r="G1921" s="833">
        <f t="shared" ref="G1921:G1924" si="192">TRUNC(E1921*F1921,2)</f>
        <v>0</v>
      </c>
    </row>
    <row r="1922" spans="1:7" ht="18" x14ac:dyDescent="0.2">
      <c r="A1922" s="829" t="s">
        <v>902</v>
      </c>
      <c r="B1922" s="829" t="s">
        <v>1097</v>
      </c>
      <c r="C1922" s="844" t="s">
        <v>2478</v>
      </c>
      <c r="D1922" s="831" t="s">
        <v>98</v>
      </c>
      <c r="E1922" s="831">
        <v>1.54E-2</v>
      </c>
      <c r="F1922" s="752"/>
      <c r="G1922" s="833">
        <f t="shared" si="192"/>
        <v>0</v>
      </c>
    </row>
    <row r="1923" spans="1:7" ht="36" x14ac:dyDescent="0.2">
      <c r="A1923" s="829" t="s">
        <v>117</v>
      </c>
      <c r="B1923" s="829" t="s">
        <v>1042</v>
      </c>
      <c r="C1923" s="844" t="s">
        <v>1043</v>
      </c>
      <c r="D1923" s="831" t="s">
        <v>96</v>
      </c>
      <c r="E1923" s="831">
        <v>0.5</v>
      </c>
      <c r="F1923" s="752"/>
      <c r="G1923" s="833">
        <f t="shared" si="192"/>
        <v>0</v>
      </c>
    </row>
    <row r="1924" spans="1:7" ht="18" x14ac:dyDescent="0.2">
      <c r="A1924" s="829" t="s">
        <v>117</v>
      </c>
      <c r="B1924" s="829" t="s">
        <v>927</v>
      </c>
      <c r="C1924" s="844" t="s">
        <v>928</v>
      </c>
      <c r="D1924" s="831" t="s">
        <v>96</v>
      </c>
      <c r="E1924" s="831">
        <v>0.75</v>
      </c>
      <c r="F1924" s="752"/>
      <c r="G1924" s="833">
        <f t="shared" si="192"/>
        <v>0</v>
      </c>
    </row>
    <row r="1925" spans="1:7" ht="18" x14ac:dyDescent="0.2">
      <c r="A1925" s="835" t="s">
        <v>147</v>
      </c>
      <c r="B1925" s="836"/>
      <c r="C1925" s="836"/>
      <c r="D1925" s="836"/>
      <c r="E1925" s="836"/>
      <c r="F1925" s="837"/>
      <c r="G1925" s="838">
        <f>SUM(G1921:G1924)</f>
        <v>0</v>
      </c>
    </row>
    <row r="1926" spans="1:7" ht="18" x14ac:dyDescent="0.2">
      <c r="A1926" s="840"/>
      <c r="B1926" s="825"/>
      <c r="C1926" s="825"/>
      <c r="D1926" s="825"/>
      <c r="E1926" s="825"/>
      <c r="F1926" s="841"/>
      <c r="G1926" s="842"/>
    </row>
    <row r="1927" spans="1:7" ht="54" x14ac:dyDescent="0.25">
      <c r="A1927" s="818" t="s">
        <v>213</v>
      </c>
      <c r="B1927" s="818" t="s">
        <v>2467</v>
      </c>
      <c r="C1927" s="839" t="s">
        <v>2468</v>
      </c>
      <c r="D1927" s="820" t="s">
        <v>1441</v>
      </c>
      <c r="E1927" s="821"/>
      <c r="F1927" s="822"/>
      <c r="G1927" s="823">
        <f>G1940</f>
        <v>0</v>
      </c>
    </row>
    <row r="1928" spans="1:7" ht="18" x14ac:dyDescent="0.2">
      <c r="A1928" s="824"/>
      <c r="B1928" s="825"/>
      <c r="C1928" s="825"/>
      <c r="D1928" s="825"/>
      <c r="E1928" s="825"/>
      <c r="F1928" s="825"/>
      <c r="G1928" s="826"/>
    </row>
    <row r="1929" spans="1:7" ht="18" x14ac:dyDescent="0.2">
      <c r="A1929" s="827" t="s">
        <v>142</v>
      </c>
      <c r="B1929" s="828"/>
      <c r="C1929" s="825" t="s">
        <v>95</v>
      </c>
      <c r="D1929" s="825" t="s">
        <v>143</v>
      </c>
      <c r="E1929" s="825" t="s">
        <v>144</v>
      </c>
      <c r="F1929" s="825" t="s">
        <v>145</v>
      </c>
      <c r="G1929" s="826" t="s">
        <v>146</v>
      </c>
    </row>
    <row r="1930" spans="1:7" ht="54" x14ac:dyDescent="0.2">
      <c r="A1930" s="829" t="s">
        <v>117</v>
      </c>
      <c r="B1930" s="829" t="s">
        <v>992</v>
      </c>
      <c r="C1930" s="844" t="s">
        <v>993</v>
      </c>
      <c r="D1930" s="831" t="s">
        <v>994</v>
      </c>
      <c r="E1930" s="831">
        <v>4.03</v>
      </c>
      <c r="F1930" s="752"/>
      <c r="G1930" s="833">
        <f t="shared" ref="G1930:G1939" si="193">TRUNC(E1930*F1930,2)</f>
        <v>0</v>
      </c>
    </row>
    <row r="1931" spans="1:7" ht="18" x14ac:dyDescent="0.2">
      <c r="A1931" s="829" t="s">
        <v>902</v>
      </c>
      <c r="B1931" s="829" t="s">
        <v>995</v>
      </c>
      <c r="C1931" s="844" t="s">
        <v>2511</v>
      </c>
      <c r="D1931" s="831" t="s">
        <v>98</v>
      </c>
      <c r="E1931" s="831">
        <v>0.32800000000000001</v>
      </c>
      <c r="F1931" s="752"/>
      <c r="G1931" s="833">
        <f t="shared" si="193"/>
        <v>0</v>
      </c>
    </row>
    <row r="1932" spans="1:7" ht="54" x14ac:dyDescent="0.2">
      <c r="A1932" s="829" t="s">
        <v>902</v>
      </c>
      <c r="B1932" s="829" t="s">
        <v>997</v>
      </c>
      <c r="C1932" s="844" t="s">
        <v>2512</v>
      </c>
      <c r="D1932" s="831" t="s">
        <v>98</v>
      </c>
      <c r="E1932" s="831">
        <v>0.32800000000000001</v>
      </c>
      <c r="F1932" s="752"/>
      <c r="G1932" s="833">
        <f t="shared" si="193"/>
        <v>0</v>
      </c>
    </row>
    <row r="1933" spans="1:7" ht="54" x14ac:dyDescent="0.2">
      <c r="A1933" s="829" t="s">
        <v>902</v>
      </c>
      <c r="B1933" s="829" t="s">
        <v>999</v>
      </c>
      <c r="C1933" s="844" t="s">
        <v>2513</v>
      </c>
      <c r="D1933" s="831" t="s">
        <v>14</v>
      </c>
      <c r="E1933" s="831">
        <v>1</v>
      </c>
      <c r="F1933" s="752"/>
      <c r="G1933" s="833">
        <f t="shared" si="193"/>
        <v>0</v>
      </c>
    </row>
    <row r="1934" spans="1:7" ht="36" x14ac:dyDescent="0.2">
      <c r="A1934" s="829" t="s">
        <v>902</v>
      </c>
      <c r="B1934" s="829" t="s">
        <v>1001</v>
      </c>
      <c r="C1934" s="844" t="s">
        <v>2514</v>
      </c>
      <c r="D1934" s="831" t="s">
        <v>128</v>
      </c>
      <c r="E1934" s="831">
        <v>2.25</v>
      </c>
      <c r="F1934" s="752"/>
      <c r="G1934" s="833">
        <f t="shared" si="193"/>
        <v>0</v>
      </c>
    </row>
    <row r="1935" spans="1:7" ht="18" x14ac:dyDescent="0.2">
      <c r="A1935" s="829" t="s">
        <v>902</v>
      </c>
      <c r="B1935" s="829" t="s">
        <v>1003</v>
      </c>
      <c r="C1935" s="844" t="s">
        <v>2515</v>
      </c>
      <c r="D1935" s="831" t="s">
        <v>96</v>
      </c>
      <c r="E1935" s="831">
        <v>2.77</v>
      </c>
      <c r="F1935" s="752"/>
      <c r="G1935" s="833">
        <f t="shared" si="193"/>
        <v>0</v>
      </c>
    </row>
    <row r="1936" spans="1:7" ht="18" x14ac:dyDescent="0.2">
      <c r="A1936" s="829" t="s">
        <v>117</v>
      </c>
      <c r="B1936" s="829" t="s">
        <v>925</v>
      </c>
      <c r="C1936" s="844" t="s">
        <v>926</v>
      </c>
      <c r="D1936" s="831" t="s">
        <v>96</v>
      </c>
      <c r="E1936" s="831">
        <v>0.312</v>
      </c>
      <c r="F1936" s="752"/>
      <c r="G1936" s="833">
        <f t="shared" si="193"/>
        <v>0</v>
      </c>
    </row>
    <row r="1937" spans="1:7" ht="18" x14ac:dyDescent="0.2">
      <c r="A1937" s="829" t="s">
        <v>117</v>
      </c>
      <c r="B1937" s="829" t="s">
        <v>990</v>
      </c>
      <c r="C1937" s="844" t="s">
        <v>991</v>
      </c>
      <c r="D1937" s="831" t="s">
        <v>96</v>
      </c>
      <c r="E1937" s="831">
        <v>2.77</v>
      </c>
      <c r="F1937" s="752"/>
      <c r="G1937" s="833">
        <f t="shared" si="193"/>
        <v>0</v>
      </c>
    </row>
    <row r="1938" spans="1:7" ht="54" x14ac:dyDescent="0.2">
      <c r="A1938" s="829" t="s">
        <v>117</v>
      </c>
      <c r="B1938" s="829" t="s">
        <v>1006</v>
      </c>
      <c r="C1938" s="844" t="s">
        <v>1007</v>
      </c>
      <c r="D1938" s="831" t="s">
        <v>108</v>
      </c>
      <c r="E1938" s="831">
        <v>2</v>
      </c>
      <c r="F1938" s="752"/>
      <c r="G1938" s="833">
        <f t="shared" si="193"/>
        <v>0</v>
      </c>
    </row>
    <row r="1939" spans="1:7" ht="72" x14ac:dyDescent="0.2">
      <c r="A1939" s="829" t="s">
        <v>117</v>
      </c>
      <c r="B1939" s="829" t="s">
        <v>1008</v>
      </c>
      <c r="C1939" s="844" t="s">
        <v>1009</v>
      </c>
      <c r="D1939" s="831" t="s">
        <v>108</v>
      </c>
      <c r="E1939" s="831">
        <v>2</v>
      </c>
      <c r="F1939" s="752"/>
      <c r="G1939" s="833">
        <f t="shared" si="193"/>
        <v>0</v>
      </c>
    </row>
    <row r="1940" spans="1:7" ht="18" x14ac:dyDescent="0.2">
      <c r="A1940" s="835" t="s">
        <v>147</v>
      </c>
      <c r="B1940" s="836"/>
      <c r="C1940" s="836"/>
      <c r="D1940" s="836"/>
      <c r="E1940" s="836"/>
      <c r="F1940" s="837"/>
      <c r="G1940" s="838">
        <f>SUM(G1930:G1939)</f>
        <v>0</v>
      </c>
    </row>
    <row r="1941" spans="1:7" ht="18" x14ac:dyDescent="0.2">
      <c r="A1941" s="840"/>
      <c r="B1941" s="825"/>
      <c r="C1941" s="825"/>
      <c r="D1941" s="825"/>
      <c r="E1941" s="825"/>
      <c r="F1941" s="841"/>
      <c r="G1941" s="842"/>
    </row>
    <row r="1942" spans="1:7" ht="36" x14ac:dyDescent="0.25">
      <c r="A1942" s="818" t="s">
        <v>213</v>
      </c>
      <c r="B1942" s="818" t="s">
        <v>1911</v>
      </c>
      <c r="C1942" s="839" t="s">
        <v>1912</v>
      </c>
      <c r="D1942" s="820" t="s">
        <v>1279</v>
      </c>
      <c r="E1942" s="821"/>
      <c r="F1942" s="822"/>
      <c r="G1942" s="823">
        <f>G1949</f>
        <v>0</v>
      </c>
    </row>
    <row r="1943" spans="1:7" ht="18" x14ac:dyDescent="0.2">
      <c r="A1943" s="824"/>
      <c r="B1943" s="825"/>
      <c r="C1943" s="825"/>
      <c r="D1943" s="825"/>
      <c r="E1943" s="825"/>
      <c r="F1943" s="825"/>
      <c r="G1943" s="826"/>
    </row>
    <row r="1944" spans="1:7" ht="18" x14ac:dyDescent="0.2">
      <c r="A1944" s="827" t="s">
        <v>142</v>
      </c>
      <c r="B1944" s="828"/>
      <c r="C1944" s="825" t="s">
        <v>95</v>
      </c>
      <c r="D1944" s="825" t="s">
        <v>143</v>
      </c>
      <c r="E1944" s="825" t="s">
        <v>144</v>
      </c>
      <c r="F1944" s="825" t="s">
        <v>145</v>
      </c>
      <c r="G1944" s="826" t="s">
        <v>146</v>
      </c>
    </row>
    <row r="1945" spans="1:7" ht="54" x14ac:dyDescent="0.2">
      <c r="A1945" s="829" t="s">
        <v>902</v>
      </c>
      <c r="B1945" s="829" t="s">
        <v>2392</v>
      </c>
      <c r="C1945" s="844" t="s">
        <v>2516</v>
      </c>
      <c r="D1945" s="831" t="s">
        <v>128</v>
      </c>
      <c r="E1945" s="831">
        <v>1.05</v>
      </c>
      <c r="F1945" s="752"/>
      <c r="G1945" s="833">
        <f t="shared" ref="G1945:G1948" si="194">TRUNC(E1945*F1945,2)</f>
        <v>0</v>
      </c>
    </row>
    <row r="1946" spans="1:7" ht="36" x14ac:dyDescent="0.2">
      <c r="A1946" s="829" t="s">
        <v>117</v>
      </c>
      <c r="B1946" s="829" t="s">
        <v>1140</v>
      </c>
      <c r="C1946" s="844" t="s">
        <v>1141</v>
      </c>
      <c r="D1946" s="831" t="s">
        <v>96</v>
      </c>
      <c r="E1946" s="831">
        <v>0.15720000000000001</v>
      </c>
      <c r="F1946" s="752"/>
      <c r="G1946" s="833">
        <f t="shared" si="194"/>
        <v>0</v>
      </c>
    </row>
    <row r="1947" spans="1:7" ht="18" x14ac:dyDescent="0.2">
      <c r="A1947" s="829" t="s">
        <v>117</v>
      </c>
      <c r="B1947" s="829" t="s">
        <v>1109</v>
      </c>
      <c r="C1947" s="844" t="s">
        <v>1110</v>
      </c>
      <c r="D1947" s="831" t="s">
        <v>96</v>
      </c>
      <c r="E1947" s="831">
        <v>0.15720000000000001</v>
      </c>
      <c r="F1947" s="752"/>
      <c r="G1947" s="833">
        <f t="shared" si="194"/>
        <v>0</v>
      </c>
    </row>
    <row r="1948" spans="1:7" ht="90" x14ac:dyDescent="0.2">
      <c r="A1948" s="829" t="s">
        <v>117</v>
      </c>
      <c r="B1948" s="829" t="s">
        <v>1164</v>
      </c>
      <c r="C1948" s="844" t="s">
        <v>1165</v>
      </c>
      <c r="D1948" s="831" t="s">
        <v>128</v>
      </c>
      <c r="E1948" s="831">
        <v>1</v>
      </c>
      <c r="F1948" s="752"/>
      <c r="G1948" s="833">
        <f t="shared" si="194"/>
        <v>0</v>
      </c>
    </row>
    <row r="1949" spans="1:7" ht="18" x14ac:dyDescent="0.2">
      <c r="A1949" s="835" t="s">
        <v>147</v>
      </c>
      <c r="B1949" s="836"/>
      <c r="C1949" s="836"/>
      <c r="D1949" s="836"/>
      <c r="E1949" s="836"/>
      <c r="F1949" s="837"/>
      <c r="G1949" s="838">
        <f>SUM(G1945:G1948)</f>
        <v>0</v>
      </c>
    </row>
    <row r="1950" spans="1:7" ht="18" x14ac:dyDescent="0.2">
      <c r="A1950" s="840"/>
      <c r="B1950" s="825"/>
      <c r="C1950" s="825"/>
      <c r="D1950" s="825"/>
      <c r="E1950" s="825"/>
      <c r="F1950" s="841"/>
      <c r="G1950" s="842"/>
    </row>
    <row r="1951" spans="1:7" ht="72" x14ac:dyDescent="0.25">
      <c r="A1951" s="818" t="s">
        <v>213</v>
      </c>
      <c r="B1951" s="845" t="s">
        <v>2517</v>
      </c>
      <c r="C1951" s="839" t="s">
        <v>271</v>
      </c>
      <c r="D1951" s="820" t="s">
        <v>98</v>
      </c>
      <c r="E1951" s="821"/>
      <c r="F1951" s="822"/>
      <c r="G1951" s="823">
        <f>G1965</f>
        <v>0</v>
      </c>
    </row>
    <row r="1952" spans="1:7" ht="18" x14ac:dyDescent="0.2">
      <c r="A1952" s="824"/>
      <c r="B1952" s="825"/>
      <c r="C1952" s="825"/>
      <c r="D1952" s="825"/>
      <c r="E1952" s="825"/>
      <c r="F1952" s="825"/>
      <c r="G1952" s="826"/>
    </row>
    <row r="1953" spans="1:7" ht="18" x14ac:dyDescent="0.2">
      <c r="A1953" s="827" t="s">
        <v>142</v>
      </c>
      <c r="B1953" s="828"/>
      <c r="C1953" s="825" t="s">
        <v>95</v>
      </c>
      <c r="D1953" s="825" t="s">
        <v>143</v>
      </c>
      <c r="E1953" s="825" t="s">
        <v>144</v>
      </c>
      <c r="F1953" s="825" t="s">
        <v>145</v>
      </c>
      <c r="G1953" s="826" t="s">
        <v>146</v>
      </c>
    </row>
    <row r="1954" spans="1:7" ht="36" x14ac:dyDescent="0.2">
      <c r="A1954" s="829" t="s">
        <v>902</v>
      </c>
      <c r="B1954" s="829" t="s">
        <v>2518</v>
      </c>
      <c r="C1954" s="844" t="s">
        <v>2519</v>
      </c>
      <c r="D1954" s="831" t="s">
        <v>98</v>
      </c>
      <c r="E1954" s="831">
        <v>1.8177E-3</v>
      </c>
      <c r="F1954" s="752"/>
      <c r="G1954" s="833">
        <f t="shared" ref="G1954:G1964" si="195">TRUNC(E1954*F1954,2)</f>
        <v>0</v>
      </c>
    </row>
    <row r="1955" spans="1:7" ht="36" x14ac:dyDescent="0.2">
      <c r="A1955" s="829" t="s">
        <v>902</v>
      </c>
      <c r="B1955" s="829" t="s">
        <v>2520</v>
      </c>
      <c r="C1955" s="844" t="s">
        <v>2521</v>
      </c>
      <c r="D1955" s="831" t="s">
        <v>98</v>
      </c>
      <c r="E1955" s="831">
        <v>6.424E-3</v>
      </c>
      <c r="F1955" s="752"/>
      <c r="G1955" s="833">
        <f t="shared" si="195"/>
        <v>0</v>
      </c>
    </row>
    <row r="1956" spans="1:7" ht="36" x14ac:dyDescent="0.2">
      <c r="A1956" s="829" t="s">
        <v>902</v>
      </c>
      <c r="B1956" s="829" t="s">
        <v>2313</v>
      </c>
      <c r="C1956" s="844" t="s">
        <v>2522</v>
      </c>
      <c r="D1956" s="831" t="s">
        <v>98</v>
      </c>
      <c r="E1956" s="831">
        <v>0.51673250000000004</v>
      </c>
      <c r="F1956" s="752"/>
      <c r="G1956" s="833">
        <f t="shared" si="195"/>
        <v>0</v>
      </c>
    </row>
    <row r="1957" spans="1:7" ht="36" x14ac:dyDescent="0.2">
      <c r="A1957" s="829" t="s">
        <v>902</v>
      </c>
      <c r="B1957" s="829" t="s">
        <v>2523</v>
      </c>
      <c r="C1957" s="844" t="s">
        <v>2524</v>
      </c>
      <c r="D1957" s="831" t="s">
        <v>98</v>
      </c>
      <c r="E1957" s="831">
        <v>0.56602580000000002</v>
      </c>
      <c r="F1957" s="752"/>
      <c r="G1957" s="833">
        <f t="shared" si="195"/>
        <v>0</v>
      </c>
    </row>
    <row r="1958" spans="1:7" ht="36" x14ac:dyDescent="0.2">
      <c r="A1958" s="829" t="s">
        <v>117</v>
      </c>
      <c r="B1958" s="829" t="s">
        <v>2525</v>
      </c>
      <c r="C1958" s="844" t="s">
        <v>2526</v>
      </c>
      <c r="D1958" s="831" t="s">
        <v>96</v>
      </c>
      <c r="E1958" s="831">
        <v>8.3620000000000005E-4</v>
      </c>
      <c r="F1958" s="752"/>
      <c r="G1958" s="833">
        <f t="shared" si="195"/>
        <v>0</v>
      </c>
    </row>
    <row r="1959" spans="1:7" ht="36" x14ac:dyDescent="0.2">
      <c r="A1959" s="829" t="s">
        <v>117</v>
      </c>
      <c r="B1959" s="829" t="s">
        <v>2270</v>
      </c>
      <c r="C1959" s="844" t="s">
        <v>2271</v>
      </c>
      <c r="D1959" s="831" t="s">
        <v>96</v>
      </c>
      <c r="E1959" s="831">
        <v>2.3666E-3</v>
      </c>
      <c r="F1959" s="752"/>
      <c r="G1959" s="833">
        <f t="shared" si="195"/>
        <v>0</v>
      </c>
    </row>
    <row r="1960" spans="1:7" ht="18" x14ac:dyDescent="0.2">
      <c r="A1960" s="829" t="s">
        <v>117</v>
      </c>
      <c r="B1960" s="829" t="s">
        <v>1148</v>
      </c>
      <c r="C1960" s="844" t="s">
        <v>1149</v>
      </c>
      <c r="D1960" s="831" t="s">
        <v>96</v>
      </c>
      <c r="E1960" s="831">
        <v>4.9857E-3</v>
      </c>
      <c r="F1960" s="752"/>
      <c r="G1960" s="833">
        <f t="shared" si="195"/>
        <v>0</v>
      </c>
    </row>
    <row r="1961" spans="1:7" ht="54" x14ac:dyDescent="0.2">
      <c r="A1961" s="829" t="s">
        <v>117</v>
      </c>
      <c r="B1961" s="829" t="s">
        <v>2527</v>
      </c>
      <c r="C1961" s="844" t="s">
        <v>2528</v>
      </c>
      <c r="D1961" s="831" t="s">
        <v>994</v>
      </c>
      <c r="E1961" s="831">
        <v>6.6270000000000001E-4</v>
      </c>
      <c r="F1961" s="752"/>
      <c r="G1961" s="833">
        <f t="shared" si="195"/>
        <v>0</v>
      </c>
    </row>
    <row r="1962" spans="1:7" ht="54" x14ac:dyDescent="0.2">
      <c r="A1962" s="829" t="s">
        <v>117</v>
      </c>
      <c r="B1962" s="829" t="s">
        <v>2529</v>
      </c>
      <c r="C1962" s="844" t="s">
        <v>2530</v>
      </c>
      <c r="D1962" s="831" t="s">
        <v>1016</v>
      </c>
      <c r="E1962" s="831">
        <v>5.2070000000000003E-4</v>
      </c>
      <c r="F1962" s="752"/>
      <c r="G1962" s="833">
        <f t="shared" si="195"/>
        <v>0</v>
      </c>
    </row>
    <row r="1963" spans="1:7" ht="36" x14ac:dyDescent="0.2">
      <c r="A1963" s="829" t="s">
        <v>117</v>
      </c>
      <c r="B1963" s="829" t="s">
        <v>2531</v>
      </c>
      <c r="C1963" s="844" t="s">
        <v>2532</v>
      </c>
      <c r="D1963" s="831" t="s">
        <v>108</v>
      </c>
      <c r="E1963" s="831">
        <v>7.8887499999999999E-2</v>
      </c>
      <c r="F1963" s="752"/>
      <c r="G1963" s="833">
        <f t="shared" si="195"/>
        <v>0</v>
      </c>
    </row>
    <row r="1964" spans="1:7" ht="54" x14ac:dyDescent="0.2">
      <c r="A1964" s="829" t="s">
        <v>117</v>
      </c>
      <c r="B1964" s="829" t="s">
        <v>2429</v>
      </c>
      <c r="C1964" s="844" t="s">
        <v>2430</v>
      </c>
      <c r="D1964" s="831" t="s">
        <v>108</v>
      </c>
      <c r="E1964" s="831">
        <v>7.8887499999999999E-2</v>
      </c>
      <c r="F1964" s="752"/>
      <c r="G1964" s="833">
        <f t="shared" si="195"/>
        <v>0</v>
      </c>
    </row>
    <row r="1965" spans="1:7" ht="18" x14ac:dyDescent="0.2">
      <c r="A1965" s="835" t="s">
        <v>147</v>
      </c>
      <c r="B1965" s="836"/>
      <c r="C1965" s="836"/>
      <c r="D1965" s="836"/>
      <c r="E1965" s="836"/>
      <c r="F1965" s="837"/>
      <c r="G1965" s="838">
        <f>SUM(G1954:G1964)</f>
        <v>0</v>
      </c>
    </row>
    <row r="1966" spans="1:7" ht="18" x14ac:dyDescent="0.2">
      <c r="A1966" s="840"/>
      <c r="B1966" s="825"/>
      <c r="C1966" s="825"/>
      <c r="D1966" s="825"/>
      <c r="E1966" s="825"/>
      <c r="F1966" s="841"/>
      <c r="G1966" s="842"/>
    </row>
    <row r="1967" spans="1:7" ht="72" x14ac:dyDescent="0.25">
      <c r="A1967" s="818" t="s">
        <v>213</v>
      </c>
      <c r="B1967" s="845" t="s">
        <v>2533</v>
      </c>
      <c r="C1967" s="839" t="s">
        <v>1418</v>
      </c>
      <c r="D1967" s="820" t="s">
        <v>128</v>
      </c>
      <c r="E1967" s="821"/>
      <c r="F1967" s="822"/>
      <c r="G1967" s="823">
        <f>G1973</f>
        <v>0</v>
      </c>
    </row>
    <row r="1968" spans="1:7" ht="18" x14ac:dyDescent="0.2">
      <c r="A1968" s="824"/>
      <c r="B1968" s="825"/>
      <c r="C1968" s="825"/>
      <c r="D1968" s="825"/>
      <c r="E1968" s="825"/>
      <c r="F1968" s="825"/>
      <c r="G1968" s="826"/>
    </row>
    <row r="1969" spans="1:7" ht="18" x14ac:dyDescent="0.2">
      <c r="A1969" s="827" t="s">
        <v>142</v>
      </c>
      <c r="B1969" s="828"/>
      <c r="C1969" s="825" t="s">
        <v>95</v>
      </c>
      <c r="D1969" s="825" t="s">
        <v>143</v>
      </c>
      <c r="E1969" s="825" t="s">
        <v>144</v>
      </c>
      <c r="F1969" s="825" t="s">
        <v>145</v>
      </c>
      <c r="G1969" s="826" t="s">
        <v>146</v>
      </c>
    </row>
    <row r="1970" spans="1:7" ht="72" x14ac:dyDescent="0.2">
      <c r="A1970" s="829" t="s">
        <v>117</v>
      </c>
      <c r="B1970" s="829" t="s">
        <v>2534</v>
      </c>
      <c r="C1970" s="844" t="s">
        <v>2535</v>
      </c>
      <c r="D1970" s="831" t="s">
        <v>97</v>
      </c>
      <c r="E1970" s="831">
        <v>3.5000000000000001E-3</v>
      </c>
      <c r="F1970" s="752"/>
      <c r="G1970" s="833">
        <f t="shared" ref="G1970:G1972" si="196">TRUNC(E1970*F1970,2)</f>
        <v>0</v>
      </c>
    </row>
    <row r="1971" spans="1:7" ht="18" x14ac:dyDescent="0.2">
      <c r="A1971" s="829" t="s">
        <v>117</v>
      </c>
      <c r="B1971" s="829" t="s">
        <v>925</v>
      </c>
      <c r="C1971" s="844" t="s">
        <v>926</v>
      </c>
      <c r="D1971" s="831" t="s">
        <v>96</v>
      </c>
      <c r="E1971" s="831">
        <v>0.15</v>
      </c>
      <c r="F1971" s="752"/>
      <c r="G1971" s="833">
        <f t="shared" si="196"/>
        <v>0</v>
      </c>
    </row>
    <row r="1972" spans="1:7" ht="18" x14ac:dyDescent="0.2">
      <c r="A1972" s="829" t="s">
        <v>117</v>
      </c>
      <c r="B1972" s="829" t="s">
        <v>927</v>
      </c>
      <c r="C1972" s="844" t="s">
        <v>928</v>
      </c>
      <c r="D1972" s="831" t="s">
        <v>96</v>
      </c>
      <c r="E1972" s="831">
        <v>0.03</v>
      </c>
      <c r="F1972" s="752"/>
      <c r="G1972" s="833">
        <f t="shared" si="196"/>
        <v>0</v>
      </c>
    </row>
    <row r="1973" spans="1:7" ht="18" x14ac:dyDescent="0.2">
      <c r="A1973" s="835" t="s">
        <v>147</v>
      </c>
      <c r="B1973" s="836"/>
      <c r="C1973" s="836"/>
      <c r="D1973" s="836"/>
      <c r="E1973" s="836"/>
      <c r="F1973" s="837"/>
      <c r="G1973" s="838">
        <f>SUM(G1970:G1972)</f>
        <v>0</v>
      </c>
    </row>
    <row r="1974" spans="1:7" x14ac:dyDescent="0.2">
      <c r="A1974" s="843"/>
      <c r="B1974" s="843"/>
      <c r="C1974" s="843"/>
      <c r="D1974" s="843"/>
      <c r="E1974" s="843"/>
      <c r="F1974" s="843"/>
      <c r="G1974" s="843"/>
    </row>
    <row r="1975" spans="1:7" ht="90" x14ac:dyDescent="0.25">
      <c r="A1975" s="818" t="s">
        <v>213</v>
      </c>
      <c r="B1975" s="845" t="s">
        <v>2556</v>
      </c>
      <c r="C1975" s="839" t="s">
        <v>2547</v>
      </c>
      <c r="D1975" s="820" t="s">
        <v>14</v>
      </c>
      <c r="E1975" s="821"/>
      <c r="F1975" s="822"/>
      <c r="G1975" s="823">
        <f>G1984</f>
        <v>0</v>
      </c>
    </row>
    <row r="1976" spans="1:7" ht="18" x14ac:dyDescent="0.2">
      <c r="A1976" s="824"/>
      <c r="B1976" s="825"/>
      <c r="C1976" s="825"/>
      <c r="D1976" s="825"/>
      <c r="E1976" s="825"/>
      <c r="F1976" s="825"/>
      <c r="G1976" s="826"/>
    </row>
    <row r="1977" spans="1:7" ht="18" x14ac:dyDescent="0.2">
      <c r="A1977" s="827" t="s">
        <v>142</v>
      </c>
      <c r="B1977" s="828"/>
      <c r="C1977" s="825" t="s">
        <v>95</v>
      </c>
      <c r="D1977" s="825" t="s">
        <v>143</v>
      </c>
      <c r="E1977" s="825" t="s">
        <v>144</v>
      </c>
      <c r="F1977" s="825" t="s">
        <v>145</v>
      </c>
      <c r="G1977" s="826" t="s">
        <v>146</v>
      </c>
    </row>
    <row r="1978" spans="1:7" ht="36" x14ac:dyDescent="0.2">
      <c r="A1978" s="829" t="s">
        <v>902</v>
      </c>
      <c r="B1978" s="829" t="s">
        <v>2536</v>
      </c>
      <c r="C1978" s="844" t="s">
        <v>2537</v>
      </c>
      <c r="D1978" s="831" t="s">
        <v>14</v>
      </c>
      <c r="E1978" s="831">
        <v>1</v>
      </c>
      <c r="F1978" s="752"/>
      <c r="G1978" s="833">
        <f t="shared" ref="G1978:G1983" si="197">TRUNC(E1978*F1978,2)</f>
        <v>0</v>
      </c>
    </row>
    <row r="1979" spans="1:7" ht="18" x14ac:dyDescent="0.2">
      <c r="A1979" s="829" t="s">
        <v>902</v>
      </c>
      <c r="B1979" s="829" t="s">
        <v>2538</v>
      </c>
      <c r="C1979" s="844" t="s">
        <v>2539</v>
      </c>
      <c r="D1979" s="831" t="s">
        <v>14</v>
      </c>
      <c r="E1979" s="831">
        <v>0.19400000000000001</v>
      </c>
      <c r="F1979" s="752"/>
      <c r="G1979" s="833">
        <f t="shared" si="197"/>
        <v>0</v>
      </c>
    </row>
    <row r="1980" spans="1:7" ht="36" x14ac:dyDescent="0.2">
      <c r="A1980" s="829" t="s">
        <v>902</v>
      </c>
      <c r="B1980" s="829" t="s">
        <v>1068</v>
      </c>
      <c r="C1980" s="844" t="s">
        <v>2540</v>
      </c>
      <c r="D1980" s="831" t="s">
        <v>14</v>
      </c>
      <c r="E1980" s="831">
        <v>5.1999999999999998E-2</v>
      </c>
      <c r="F1980" s="752"/>
      <c r="G1980" s="833">
        <f t="shared" si="197"/>
        <v>0</v>
      </c>
    </row>
    <row r="1981" spans="1:7" ht="18" x14ac:dyDescent="0.2">
      <c r="A1981" s="829" t="s">
        <v>902</v>
      </c>
      <c r="B1981" s="829" t="s">
        <v>1066</v>
      </c>
      <c r="C1981" s="844" t="s">
        <v>2541</v>
      </c>
      <c r="D1981" s="831" t="s">
        <v>14</v>
      </c>
      <c r="E1981" s="831">
        <v>3.1E-2</v>
      </c>
      <c r="F1981" s="752"/>
      <c r="G1981" s="833">
        <f t="shared" si="197"/>
        <v>0</v>
      </c>
    </row>
    <row r="1982" spans="1:7" ht="36" x14ac:dyDescent="0.2">
      <c r="A1982" s="829" t="s">
        <v>117</v>
      </c>
      <c r="B1982" s="829" t="s">
        <v>921</v>
      </c>
      <c r="C1982" s="844" t="s">
        <v>922</v>
      </c>
      <c r="D1982" s="831" t="s">
        <v>96</v>
      </c>
      <c r="E1982" s="831">
        <v>0.308</v>
      </c>
      <c r="F1982" s="752"/>
      <c r="G1982" s="833">
        <f t="shared" si="197"/>
        <v>0</v>
      </c>
    </row>
    <row r="1983" spans="1:7" ht="36" x14ac:dyDescent="0.2">
      <c r="A1983" s="829" t="s">
        <v>117</v>
      </c>
      <c r="B1983" s="829" t="s">
        <v>923</v>
      </c>
      <c r="C1983" s="844" t="s">
        <v>924</v>
      </c>
      <c r="D1983" s="831" t="s">
        <v>96</v>
      </c>
      <c r="E1983" s="831">
        <v>0.308</v>
      </c>
      <c r="F1983" s="752"/>
      <c r="G1983" s="833">
        <f t="shared" si="197"/>
        <v>0</v>
      </c>
    </row>
    <row r="1984" spans="1:7" ht="18" x14ac:dyDescent="0.2">
      <c r="A1984" s="835" t="s">
        <v>147</v>
      </c>
      <c r="B1984" s="836"/>
      <c r="C1984" s="836"/>
      <c r="D1984" s="836"/>
      <c r="E1984" s="836"/>
      <c r="F1984" s="837"/>
      <c r="G1984" s="838">
        <f>SUM(G1978:G1983)</f>
        <v>0</v>
      </c>
    </row>
    <row r="1985" spans="1:7" x14ac:dyDescent="0.2">
      <c r="A1985" s="843"/>
      <c r="B1985" s="843"/>
      <c r="C1985" s="843"/>
      <c r="D1985" s="843"/>
      <c r="E1985" s="843"/>
      <c r="F1985" s="843"/>
      <c r="G1985" s="843"/>
    </row>
    <row r="1986" spans="1:7" ht="72" x14ac:dyDescent="0.25">
      <c r="A1986" s="818" t="s">
        <v>213</v>
      </c>
      <c r="B1986" s="845" t="s">
        <v>2546</v>
      </c>
      <c r="C1986" s="839" t="s">
        <v>1964</v>
      </c>
      <c r="D1986" s="820" t="s">
        <v>98</v>
      </c>
      <c r="E1986" s="821"/>
      <c r="F1986" s="822"/>
      <c r="G1986" s="823">
        <f>G1998</f>
        <v>0</v>
      </c>
    </row>
    <row r="1987" spans="1:7" ht="18" x14ac:dyDescent="0.2">
      <c r="A1987" s="824"/>
      <c r="B1987" s="825"/>
      <c r="C1987" s="825"/>
      <c r="D1987" s="825"/>
      <c r="E1987" s="825"/>
      <c r="F1987" s="825"/>
      <c r="G1987" s="826"/>
    </row>
    <row r="1988" spans="1:7" ht="18" x14ac:dyDescent="0.2">
      <c r="A1988" s="827" t="s">
        <v>142</v>
      </c>
      <c r="B1988" s="828"/>
      <c r="C1988" s="825" t="s">
        <v>95</v>
      </c>
      <c r="D1988" s="825" t="s">
        <v>143</v>
      </c>
      <c r="E1988" s="825" t="s">
        <v>144</v>
      </c>
      <c r="F1988" s="825" t="s">
        <v>145</v>
      </c>
      <c r="G1988" s="826" t="s">
        <v>146</v>
      </c>
    </row>
    <row r="1989" spans="1:7" ht="54" x14ac:dyDescent="0.2">
      <c r="A1989" s="829" t="s">
        <v>902</v>
      </c>
      <c r="B1989" s="829" t="s">
        <v>2542</v>
      </c>
      <c r="C1989" s="844" t="s">
        <v>2543</v>
      </c>
      <c r="D1989" s="831" t="s">
        <v>14</v>
      </c>
      <c r="E1989" s="831">
        <v>5.0999999999999997E-2</v>
      </c>
      <c r="F1989" s="752"/>
      <c r="G1989" s="833">
        <f t="shared" ref="G1989:G1997" si="198">TRUNC(E1989*F1989,2)</f>
        <v>0</v>
      </c>
    </row>
    <row r="1990" spans="1:7" ht="36" x14ac:dyDescent="0.2">
      <c r="A1990" s="829" t="s">
        <v>902</v>
      </c>
      <c r="B1990" s="829" t="s">
        <v>2313</v>
      </c>
      <c r="C1990" s="844" t="s">
        <v>2522</v>
      </c>
      <c r="D1990" s="831" t="s">
        <v>98</v>
      </c>
      <c r="E1990" s="831">
        <v>3.0547999999999999E-2</v>
      </c>
      <c r="F1990" s="752"/>
      <c r="G1990" s="833">
        <f t="shared" si="198"/>
        <v>0</v>
      </c>
    </row>
    <row r="1991" spans="1:7" ht="18" x14ac:dyDescent="0.2">
      <c r="A1991" s="829" t="s">
        <v>902</v>
      </c>
      <c r="B1991" s="829" t="s">
        <v>2544</v>
      </c>
      <c r="C1991" s="844" t="s">
        <v>2545</v>
      </c>
      <c r="D1991" s="831" t="s">
        <v>98</v>
      </c>
      <c r="E1991" s="831">
        <v>1.091</v>
      </c>
      <c r="F1991" s="752"/>
      <c r="G1991" s="833">
        <f t="shared" si="198"/>
        <v>0</v>
      </c>
    </row>
    <row r="1992" spans="1:7" ht="36" x14ac:dyDescent="0.2">
      <c r="A1992" s="829" t="s">
        <v>117</v>
      </c>
      <c r="B1992" s="829" t="s">
        <v>2525</v>
      </c>
      <c r="C1992" s="844" t="s">
        <v>2526</v>
      </c>
      <c r="D1992" s="831" t="s">
        <v>96</v>
      </c>
      <c r="E1992" s="831">
        <v>4.7000000000000002E-3</v>
      </c>
      <c r="F1992" s="752"/>
      <c r="G1992" s="833">
        <f t="shared" si="198"/>
        <v>0</v>
      </c>
    </row>
    <row r="1993" spans="1:7" ht="36" x14ac:dyDescent="0.2">
      <c r="A1993" s="829" t="s">
        <v>117</v>
      </c>
      <c r="B1993" s="829" t="s">
        <v>2270</v>
      </c>
      <c r="C1993" s="844" t="s">
        <v>2271</v>
      </c>
      <c r="D1993" s="831" t="s">
        <v>96</v>
      </c>
      <c r="E1993" s="831">
        <v>2.9000000000000001E-2</v>
      </c>
      <c r="F1993" s="752"/>
      <c r="G1993" s="833">
        <f t="shared" si="198"/>
        <v>0</v>
      </c>
    </row>
    <row r="1994" spans="1:7" ht="54" x14ac:dyDescent="0.2">
      <c r="A1994" s="829" t="s">
        <v>117</v>
      </c>
      <c r="B1994" s="829" t="s">
        <v>2527</v>
      </c>
      <c r="C1994" s="844" t="s">
        <v>2528</v>
      </c>
      <c r="D1994" s="831" t="s">
        <v>994</v>
      </c>
      <c r="E1994" s="831">
        <v>4.1000000000000003E-3</v>
      </c>
      <c r="F1994" s="752"/>
      <c r="G1994" s="833">
        <f t="shared" si="198"/>
        <v>0</v>
      </c>
    </row>
    <row r="1995" spans="1:7" ht="54" x14ac:dyDescent="0.2">
      <c r="A1995" s="829" t="s">
        <v>117</v>
      </c>
      <c r="B1995" s="829" t="s">
        <v>2529</v>
      </c>
      <c r="C1995" s="844" t="s">
        <v>2530</v>
      </c>
      <c r="D1995" s="831" t="s">
        <v>1016</v>
      </c>
      <c r="E1995" s="831">
        <v>3.8E-3</v>
      </c>
      <c r="F1995" s="752"/>
      <c r="G1995" s="833">
        <f t="shared" si="198"/>
        <v>0</v>
      </c>
    </row>
    <row r="1996" spans="1:7" ht="36" x14ac:dyDescent="0.2">
      <c r="A1996" s="829" t="s">
        <v>117</v>
      </c>
      <c r="B1996" s="829" t="s">
        <v>2531</v>
      </c>
      <c r="C1996" s="844" t="s">
        <v>2532</v>
      </c>
      <c r="D1996" s="831" t="s">
        <v>108</v>
      </c>
      <c r="E1996" s="831">
        <v>3.5799999999999998E-2</v>
      </c>
      <c r="F1996" s="752"/>
      <c r="G1996" s="833">
        <f t="shared" si="198"/>
        <v>0</v>
      </c>
    </row>
    <row r="1997" spans="1:7" ht="54" x14ac:dyDescent="0.2">
      <c r="A1997" s="829" t="s">
        <v>117</v>
      </c>
      <c r="B1997" s="829" t="s">
        <v>2429</v>
      </c>
      <c r="C1997" s="844" t="s">
        <v>2430</v>
      </c>
      <c r="D1997" s="831" t="s">
        <v>108</v>
      </c>
      <c r="E1997" s="831">
        <v>3.5799999999999998E-2</v>
      </c>
      <c r="F1997" s="752"/>
      <c r="G1997" s="833">
        <f t="shared" si="198"/>
        <v>0</v>
      </c>
    </row>
    <row r="1998" spans="1:7" ht="18" x14ac:dyDescent="0.2">
      <c r="A1998" s="835" t="s">
        <v>147</v>
      </c>
      <c r="B1998" s="836"/>
      <c r="C1998" s="836"/>
      <c r="D1998" s="836"/>
      <c r="E1998" s="836"/>
      <c r="F1998" s="837"/>
      <c r="G1998" s="838">
        <f>SUM(G1989:G1997)</f>
        <v>0</v>
      </c>
    </row>
    <row r="2000" spans="1:7" ht="18" customHeight="1" x14ac:dyDescent="0.2">
      <c r="A2000" s="778" t="s">
        <v>2625</v>
      </c>
      <c r="B2000" s="778"/>
      <c r="C2000" s="778"/>
      <c r="D2000" s="778"/>
      <c r="E2000" s="778"/>
      <c r="F2000" s="778"/>
      <c r="G2000" s="778"/>
    </row>
    <row r="2001" spans="1:7" x14ac:dyDescent="0.2">
      <c r="A2001" s="778"/>
      <c r="B2001" s="778"/>
      <c r="C2001" s="778"/>
      <c r="D2001" s="778"/>
      <c r="E2001" s="778"/>
      <c r="F2001" s="778"/>
      <c r="G2001" s="778"/>
    </row>
    <row r="2002" spans="1:7" ht="15.75" customHeight="1" x14ac:dyDescent="0.2">
      <c r="A2002" s="778"/>
      <c r="B2002" s="778"/>
      <c r="C2002" s="778"/>
      <c r="D2002" s="778"/>
      <c r="E2002" s="778"/>
      <c r="F2002" s="778"/>
      <c r="G2002" s="778"/>
    </row>
    <row r="2003" spans="1:7" x14ac:dyDescent="0.2">
      <c r="A2003" s="779"/>
      <c r="G2003" s="163"/>
    </row>
    <row r="2004" spans="1:7" ht="18" x14ac:dyDescent="0.2">
      <c r="A2004" s="780" t="s">
        <v>2626</v>
      </c>
      <c r="B2004" s="781" t="s">
        <v>2627</v>
      </c>
      <c r="C2004" s="781" t="s">
        <v>2630</v>
      </c>
      <c r="D2004" s="782"/>
      <c r="E2004" s="782"/>
      <c r="F2004" s="782"/>
      <c r="G2004" s="783"/>
    </row>
    <row r="2005" spans="1:7" ht="18" x14ac:dyDescent="0.2">
      <c r="A2005" s="784" t="s">
        <v>2628</v>
      </c>
      <c r="B2005" s="773">
        <v>200.2227</v>
      </c>
      <c r="C2005" s="785">
        <f>(B2005/B2006)-1</f>
        <v>2.6091123165660202E-2</v>
      </c>
      <c r="D2005" s="786"/>
      <c r="E2005" s="786"/>
      <c r="F2005" s="786"/>
      <c r="G2005" s="787"/>
    </row>
    <row r="2006" spans="1:7" ht="18" x14ac:dyDescent="0.2">
      <c r="A2006" s="784" t="s">
        <v>2629</v>
      </c>
      <c r="B2006" s="773">
        <v>195.13149999999999</v>
      </c>
      <c r="C2006" s="785"/>
      <c r="D2006" s="786"/>
      <c r="E2006" s="786"/>
      <c r="F2006" s="786"/>
      <c r="G2006" s="787"/>
    </row>
    <row r="2007" spans="1:7" x14ac:dyDescent="0.2">
      <c r="A2007" s="788"/>
      <c r="B2007" s="789"/>
      <c r="C2007" s="789"/>
      <c r="D2007" s="789"/>
      <c r="E2007" s="789"/>
      <c r="F2007" s="789"/>
      <c r="G2007" s="790"/>
    </row>
    <row r="2013" spans="1:7" x14ac:dyDescent="0.2">
      <c r="C2013" s="5"/>
      <c r="D2013" s="5"/>
      <c r="E2013" s="5"/>
      <c r="F2013" s="5"/>
    </row>
    <row r="2014" spans="1:7" ht="15.75" x14ac:dyDescent="0.2">
      <c r="C2014" s="126"/>
      <c r="D2014" s="139"/>
      <c r="E2014" s="139"/>
      <c r="F2014" s="139"/>
    </row>
    <row r="2015" spans="1:7" ht="15" x14ac:dyDescent="0.2">
      <c r="C2015" s="136"/>
      <c r="D2015" s="140"/>
      <c r="E2015" s="140"/>
      <c r="F2015" s="141"/>
    </row>
    <row r="2016" spans="1:7" ht="15" x14ac:dyDescent="0.2">
      <c r="C2016" s="135"/>
      <c r="D2016" s="140"/>
      <c r="E2016" s="140"/>
      <c r="F2016" s="141"/>
    </row>
  </sheetData>
  <sheetProtection algorithmName="SHA-512" hashValue="1s54Aru+JA5gRB7LMXLc3+qx5cLMR9bRPbqgT0x7Coj0+/ykRrfHKHqVqQ4IeinjnlDh1Oyck3smT7FyP7zYEQ==" saltValue="9nvTOgGv5K5Xs2drTrB38A==" spinCount="100000" sheet="1" objects="1" scenarios="1"/>
  <autoFilter ref="A14:G1998" xr:uid="{00000000-0001-0000-0300-000000000000}"/>
  <mergeCells count="13">
    <mergeCell ref="A2000:G2002"/>
    <mergeCell ref="C2005:C2006"/>
    <mergeCell ref="C6:E6"/>
    <mergeCell ref="A1:A5"/>
    <mergeCell ref="B1:G1"/>
    <mergeCell ref="B2:G2"/>
    <mergeCell ref="B3:F3"/>
    <mergeCell ref="B4:G4"/>
    <mergeCell ref="A8:B8"/>
    <mergeCell ref="C8:D8"/>
    <mergeCell ref="A10:B10"/>
    <mergeCell ref="C10:D10"/>
    <mergeCell ref="A14:G14"/>
  </mergeCells>
  <pageMargins left="0.70866141732283472" right="0.51181102362204722" top="0.78740157480314965" bottom="0.78740157480314965" header="0.31496062992125984" footer="0.31496062992125984"/>
  <pageSetup paperSize="9" scale="4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9"/>
  <sheetViews>
    <sheetView view="pageBreakPreview" topLeftCell="A19" zoomScaleNormal="100" zoomScaleSheetLayoutView="100" workbookViewId="0">
      <selection activeCell="C23" sqref="C23"/>
    </sheetView>
  </sheetViews>
  <sheetFormatPr defaultColWidth="14.42578125" defaultRowHeight="15" customHeight="1" x14ac:dyDescent="0.2"/>
  <cols>
    <col min="1" max="1" width="14" style="50" customWidth="1"/>
    <col min="2" max="2" width="79.28515625" style="50" customWidth="1"/>
    <col min="3" max="3" width="29.5703125" style="50" customWidth="1"/>
    <col min="4" max="4" width="21.7109375" style="50" customWidth="1"/>
    <col min="5" max="5" width="15" style="50" bestFit="1" customWidth="1"/>
    <col min="6" max="26" width="9.140625" style="50" customWidth="1"/>
    <col min="27" max="16384" width="14.42578125" style="50"/>
  </cols>
  <sheetData>
    <row r="1" spans="1:26" ht="7.5" customHeight="1" thickBot="1" x14ac:dyDescent="0.25">
      <c r="A1" s="47"/>
      <c r="B1" s="48"/>
      <c r="C1" s="48"/>
      <c r="D1" s="48"/>
      <c r="E1" s="49"/>
      <c r="F1" s="49"/>
      <c r="G1" s="49"/>
      <c r="H1" s="49"/>
      <c r="I1" s="49"/>
      <c r="J1" s="49"/>
      <c r="K1" s="49"/>
      <c r="L1" s="49"/>
      <c r="M1" s="49"/>
      <c r="N1" s="49"/>
      <c r="O1" s="49"/>
      <c r="P1" s="49"/>
      <c r="Q1" s="49"/>
      <c r="R1" s="49"/>
      <c r="S1" s="49"/>
      <c r="T1" s="49"/>
      <c r="U1" s="49"/>
      <c r="V1" s="49"/>
      <c r="W1" s="49"/>
      <c r="X1" s="49"/>
      <c r="Y1" s="49"/>
      <c r="Z1" s="49"/>
    </row>
    <row r="2" spans="1:26" ht="18" customHeight="1" x14ac:dyDescent="0.2">
      <c r="A2" s="51"/>
      <c r="B2" s="232"/>
      <c r="C2" s="232"/>
      <c r="D2" s="233"/>
      <c r="E2" s="52"/>
      <c r="F2" s="52"/>
      <c r="G2" s="52"/>
      <c r="H2" s="49"/>
      <c r="I2" s="49"/>
      <c r="J2" s="49"/>
      <c r="K2" s="49"/>
      <c r="L2" s="49"/>
      <c r="M2" s="49"/>
      <c r="N2" s="49"/>
      <c r="O2" s="49"/>
      <c r="P2" s="49"/>
      <c r="Q2" s="49"/>
      <c r="R2" s="49"/>
      <c r="S2" s="49"/>
      <c r="T2" s="49"/>
      <c r="U2" s="49"/>
      <c r="V2" s="49"/>
      <c r="W2" s="49"/>
      <c r="X2" s="49"/>
      <c r="Y2" s="49"/>
      <c r="Z2" s="49"/>
    </row>
    <row r="3" spans="1:26" ht="3" customHeight="1" x14ac:dyDescent="0.4">
      <c r="A3" s="7"/>
      <c r="B3" s="41"/>
      <c r="C3" s="41"/>
      <c r="D3" s="104"/>
      <c r="E3" s="41"/>
      <c r="F3" s="41"/>
      <c r="G3" s="41"/>
      <c r="H3" s="49"/>
      <c r="I3" s="49"/>
      <c r="J3" s="49"/>
      <c r="K3" s="49"/>
      <c r="L3" s="49"/>
      <c r="M3" s="49"/>
      <c r="N3" s="49"/>
      <c r="O3" s="49"/>
      <c r="P3" s="49"/>
      <c r="Q3" s="49"/>
      <c r="R3" s="49"/>
      <c r="S3" s="49"/>
      <c r="T3" s="49"/>
      <c r="U3" s="49"/>
      <c r="V3" s="49"/>
      <c r="W3" s="49"/>
      <c r="X3" s="49"/>
      <c r="Y3" s="49"/>
      <c r="Z3" s="49"/>
    </row>
    <row r="4" spans="1:26" ht="18" customHeight="1" x14ac:dyDescent="0.2">
      <c r="A4" s="8"/>
      <c r="B4" s="169"/>
      <c r="C4" s="169"/>
      <c r="D4" s="170"/>
      <c r="E4" s="42"/>
      <c r="F4" s="42"/>
      <c r="G4" s="42"/>
      <c r="H4" s="49"/>
      <c r="I4" s="49"/>
      <c r="J4" s="49"/>
      <c r="K4" s="49"/>
      <c r="L4" s="49"/>
      <c r="M4" s="49"/>
      <c r="N4" s="49"/>
      <c r="O4" s="49"/>
      <c r="P4" s="49"/>
      <c r="Q4" s="49"/>
      <c r="R4" s="49"/>
      <c r="S4" s="49"/>
      <c r="T4" s="49"/>
      <c r="U4" s="49"/>
      <c r="V4" s="49"/>
      <c r="W4" s="49"/>
      <c r="X4" s="49"/>
      <c r="Y4" s="49"/>
      <c r="Z4" s="49"/>
    </row>
    <row r="5" spans="1:26" ht="18" customHeight="1" x14ac:dyDescent="0.2">
      <c r="A5" s="8"/>
      <c r="B5" s="171"/>
      <c r="C5" s="171"/>
      <c r="D5" s="172"/>
      <c r="E5" s="43"/>
      <c r="F5" s="43"/>
      <c r="H5" s="49"/>
      <c r="I5" s="49"/>
      <c r="J5" s="49"/>
      <c r="K5" s="49"/>
      <c r="L5" s="49"/>
      <c r="M5" s="49"/>
      <c r="N5" s="49"/>
      <c r="O5" s="49"/>
      <c r="P5" s="49"/>
      <c r="Q5" s="49"/>
      <c r="R5" s="49"/>
      <c r="S5" s="49"/>
      <c r="T5" s="49"/>
      <c r="U5" s="49"/>
      <c r="V5" s="49"/>
      <c r="W5" s="49"/>
      <c r="X5" s="49"/>
      <c r="Y5" s="49"/>
      <c r="Z5" s="49"/>
    </row>
    <row r="6" spans="1:26" ht="18" customHeight="1" thickBot="1" x14ac:dyDescent="0.25">
      <c r="A6" s="9"/>
      <c r="B6" s="10"/>
      <c r="C6" s="105"/>
      <c r="D6" s="106"/>
      <c r="E6" s="11"/>
      <c r="F6" s="53"/>
      <c r="G6" s="11"/>
      <c r="H6" s="49"/>
      <c r="I6" s="49"/>
      <c r="J6" s="49"/>
      <c r="K6" s="49"/>
      <c r="L6" s="49"/>
      <c r="M6" s="49"/>
      <c r="N6" s="49"/>
      <c r="O6" s="49"/>
      <c r="P6" s="49"/>
      <c r="Q6" s="49"/>
      <c r="R6" s="49"/>
      <c r="S6" s="49"/>
      <c r="T6" s="49"/>
      <c r="U6" s="49"/>
      <c r="V6" s="49"/>
      <c r="W6" s="49"/>
      <c r="X6" s="49"/>
      <c r="Y6" s="49"/>
      <c r="Z6" s="49"/>
    </row>
    <row r="7" spans="1:26" ht="18" customHeight="1" x14ac:dyDescent="0.2">
      <c r="A7" s="34" t="s">
        <v>0</v>
      </c>
      <c r="B7" s="40" t="str">
        <f>Orçamento!B6</f>
        <v>ESCOLA DE TEMPO INTEGRAL VALE DO SOL</v>
      </c>
      <c r="C7" s="40"/>
      <c r="D7" s="58"/>
      <c r="E7" s="11"/>
      <c r="F7" s="1"/>
      <c r="G7" s="1"/>
      <c r="H7" s="49"/>
      <c r="I7" s="49"/>
      <c r="J7" s="49"/>
      <c r="K7" s="49"/>
      <c r="L7" s="49"/>
      <c r="M7" s="49"/>
      <c r="N7" s="49"/>
      <c r="O7" s="49"/>
      <c r="P7" s="49"/>
      <c r="Q7" s="49"/>
      <c r="R7" s="49"/>
      <c r="S7" s="49"/>
      <c r="T7" s="49"/>
      <c r="U7" s="49"/>
      <c r="V7" s="49"/>
      <c r="W7" s="49"/>
      <c r="X7" s="49"/>
      <c r="Y7" s="49"/>
      <c r="Z7" s="49"/>
    </row>
    <row r="8" spans="1:26" ht="9.75" customHeight="1" x14ac:dyDescent="0.2">
      <c r="A8" s="36"/>
      <c r="B8" s="35"/>
      <c r="C8" s="37"/>
      <c r="D8" s="59"/>
      <c r="E8" s="11"/>
      <c r="F8" s="1"/>
      <c r="G8" s="1"/>
      <c r="H8" s="49"/>
      <c r="I8" s="49"/>
      <c r="J8" s="49"/>
      <c r="K8" s="49"/>
      <c r="L8" s="49"/>
      <c r="M8" s="49"/>
      <c r="N8" s="49"/>
      <c r="O8" s="49"/>
      <c r="P8" s="49"/>
      <c r="Q8" s="49"/>
      <c r="R8" s="49"/>
      <c r="S8" s="49"/>
      <c r="T8" s="49"/>
      <c r="U8" s="49"/>
      <c r="V8" s="49"/>
      <c r="W8" s="49"/>
      <c r="X8" s="49"/>
      <c r="Y8" s="49"/>
      <c r="Z8" s="49"/>
    </row>
    <row r="9" spans="1:26" ht="18" customHeight="1" x14ac:dyDescent="0.2">
      <c r="A9" s="38" t="str">
        <f xml:space="preserve"> "Tipo de Intervenção: " &amp;Orçamento!C8</f>
        <v>Tipo de Intervenção: CONSTRUÇÃO DE ESCOLA DE TEMPO INTEGRAL</v>
      </c>
      <c r="B9" s="40"/>
      <c r="C9" s="40"/>
      <c r="D9" s="259"/>
      <c r="E9" s="11"/>
      <c r="F9" s="173"/>
      <c r="G9" s="173"/>
      <c r="H9" s="49"/>
      <c r="I9" s="49"/>
      <c r="J9" s="49"/>
      <c r="K9" s="49"/>
      <c r="L9" s="49"/>
      <c r="M9" s="49"/>
      <c r="N9" s="49"/>
      <c r="O9" s="49"/>
      <c r="P9" s="49"/>
      <c r="Q9" s="49"/>
      <c r="R9" s="49"/>
      <c r="S9" s="49"/>
      <c r="T9" s="49"/>
      <c r="U9" s="49"/>
      <c r="V9" s="49"/>
      <c r="W9" s="49"/>
      <c r="X9" s="49"/>
      <c r="Y9" s="49"/>
      <c r="Z9" s="49"/>
    </row>
    <row r="10" spans="1:26" ht="9.75" customHeight="1" x14ac:dyDescent="0.2">
      <c r="A10" s="38"/>
      <c r="B10" s="39"/>
      <c r="C10" s="45" t="s">
        <v>3</v>
      </c>
      <c r="D10" s="46">
        <f>Orçamento!I10</f>
        <v>0</v>
      </c>
      <c r="E10" s="11"/>
      <c r="F10" s="13"/>
      <c r="G10" s="14"/>
      <c r="H10" s="49"/>
      <c r="I10" s="49"/>
      <c r="J10" s="49"/>
      <c r="K10" s="49"/>
      <c r="L10" s="49"/>
      <c r="M10" s="49"/>
      <c r="N10" s="49"/>
      <c r="O10" s="49"/>
      <c r="P10" s="49"/>
      <c r="Q10" s="49"/>
      <c r="R10" s="49"/>
      <c r="S10" s="49"/>
      <c r="T10" s="49"/>
      <c r="U10" s="49"/>
      <c r="V10" s="49"/>
      <c r="W10" s="49"/>
      <c r="X10" s="49"/>
      <c r="Y10" s="49"/>
      <c r="Z10" s="49"/>
    </row>
    <row r="11" spans="1:26" ht="18" customHeight="1" thickBot="1" x14ac:dyDescent="0.25">
      <c r="A11" s="38" t="s">
        <v>2</v>
      </c>
      <c r="B11" s="40" t="str">
        <f>Orçamento!B10</f>
        <v>ROD. ENG. RENE BENEDITO DA SILVA</v>
      </c>
      <c r="C11" s="749"/>
      <c r="D11" s="273"/>
      <c r="H11" s="49"/>
      <c r="I11" s="49"/>
      <c r="J11" s="49"/>
      <c r="K11" s="49"/>
      <c r="L11" s="49"/>
      <c r="M11" s="49"/>
      <c r="N11" s="49"/>
      <c r="O11" s="49"/>
      <c r="P11" s="49"/>
      <c r="Q11" s="49"/>
      <c r="R11" s="49"/>
      <c r="S11" s="49"/>
      <c r="T11" s="49"/>
      <c r="U11" s="49"/>
      <c r="V11" s="49"/>
      <c r="W11" s="49"/>
      <c r="X11" s="49"/>
      <c r="Y11" s="49"/>
      <c r="Z11" s="49"/>
    </row>
    <row r="12" spans="1:26" ht="18" customHeight="1" thickBot="1" x14ac:dyDescent="0.25">
      <c r="A12" s="162"/>
      <c r="B12" s="161"/>
      <c r="C12" s="60"/>
      <c r="D12" s="61"/>
      <c r="E12" s="11"/>
      <c r="F12" s="14"/>
      <c r="G12" s="14"/>
      <c r="H12" s="49"/>
      <c r="I12" s="49"/>
      <c r="J12" s="49"/>
      <c r="K12" s="49"/>
      <c r="L12" s="49"/>
      <c r="M12" s="49"/>
      <c r="N12" s="49"/>
      <c r="O12" s="49"/>
      <c r="P12" s="49"/>
      <c r="Q12" s="49"/>
      <c r="R12" s="49"/>
      <c r="S12" s="49"/>
      <c r="T12" s="49"/>
      <c r="U12" s="49"/>
      <c r="V12" s="49"/>
      <c r="W12" s="49"/>
      <c r="X12" s="49"/>
      <c r="Y12" s="49"/>
      <c r="Z12" s="49"/>
    </row>
    <row r="13" spans="1:26" ht="18" customHeight="1" thickBot="1" x14ac:dyDescent="0.25">
      <c r="A13" s="266"/>
      <c r="B13" s="750"/>
      <c r="C13" s="750"/>
      <c r="D13" s="751"/>
      <c r="E13" s="112"/>
      <c r="F13" s="49"/>
      <c r="G13" s="49"/>
      <c r="H13" s="49"/>
      <c r="I13" s="49"/>
      <c r="J13" s="49"/>
      <c r="K13" s="49"/>
      <c r="L13" s="49"/>
      <c r="M13" s="49"/>
      <c r="N13" s="49"/>
      <c r="O13" s="49"/>
      <c r="P13" s="49"/>
      <c r="Q13" s="49"/>
      <c r="R13" s="49"/>
      <c r="S13" s="49"/>
      <c r="T13" s="49"/>
      <c r="U13" s="49"/>
      <c r="V13" s="49"/>
      <c r="W13" s="49"/>
      <c r="X13" s="49"/>
      <c r="Y13" s="49"/>
      <c r="Z13" s="49"/>
    </row>
    <row r="14" spans="1:26" ht="39.75" customHeight="1" x14ac:dyDescent="0.2">
      <c r="A14" s="62" t="s">
        <v>99</v>
      </c>
      <c r="B14" s="63" t="s">
        <v>100</v>
      </c>
      <c r="C14" s="63" t="s">
        <v>126</v>
      </c>
      <c r="D14" s="64" t="s">
        <v>11</v>
      </c>
      <c r="E14" s="54"/>
      <c r="F14" s="54"/>
      <c r="G14" s="54"/>
      <c r="H14" s="54"/>
      <c r="I14" s="54"/>
      <c r="J14" s="54"/>
      <c r="K14" s="54"/>
      <c r="L14" s="54"/>
      <c r="M14" s="54"/>
      <c r="N14" s="54"/>
      <c r="O14" s="54"/>
      <c r="P14" s="54"/>
      <c r="Q14" s="54"/>
      <c r="R14" s="54"/>
      <c r="S14" s="54"/>
      <c r="T14" s="54"/>
      <c r="U14" s="54"/>
      <c r="V14" s="54"/>
      <c r="W14" s="54"/>
      <c r="X14" s="54"/>
      <c r="Y14" s="54"/>
      <c r="Z14" s="54"/>
    </row>
    <row r="15" spans="1:26" ht="19.5" customHeight="1" x14ac:dyDescent="0.2">
      <c r="A15" s="65">
        <v>1</v>
      </c>
      <c r="B15" s="66" t="str">
        <f>VLOOKUP(A15,Orçamento!$A$15:$J$761,4,TRUE)</f>
        <v>SERVIÇOS PRELIMINARES</v>
      </c>
      <c r="C15" s="111">
        <f>VLOOKUP(A15,Orçamento!$A$15:$J$761,5,0)</f>
        <v>0</v>
      </c>
      <c r="D15" s="67" t="e">
        <f>C15/$C$41</f>
        <v>#DIV/0!</v>
      </c>
      <c r="E15" s="55"/>
      <c r="F15" s="55"/>
      <c r="G15" s="55"/>
      <c r="H15" s="55"/>
      <c r="I15" s="55"/>
      <c r="J15" s="55"/>
      <c r="K15" s="55"/>
      <c r="L15" s="55"/>
      <c r="M15" s="55"/>
      <c r="N15" s="55"/>
      <c r="O15" s="55"/>
      <c r="P15" s="55"/>
      <c r="Q15" s="55"/>
      <c r="R15" s="55"/>
      <c r="S15" s="55"/>
      <c r="T15" s="55"/>
      <c r="U15" s="55"/>
      <c r="V15" s="55"/>
      <c r="W15" s="55"/>
      <c r="X15" s="55"/>
      <c r="Y15" s="55"/>
      <c r="Z15" s="55"/>
    </row>
    <row r="16" spans="1:26" ht="19.5" customHeight="1" x14ac:dyDescent="0.2">
      <c r="A16" s="65">
        <v>2</v>
      </c>
      <c r="B16" s="66" t="str">
        <f>VLOOKUP(A16,Orçamento!$A$15:$J$761,4,TRUE)</f>
        <v>MOVIMENTO DE TERRA PARA FUNDAÇÕES</v>
      </c>
      <c r="C16" s="111">
        <f>VLOOKUP(A16,Orçamento!$A$15:$J$761,5,0)</f>
        <v>0</v>
      </c>
      <c r="D16" s="67" t="e">
        <f t="shared" ref="D16:D40" si="0">C16/$C$41</f>
        <v>#DIV/0!</v>
      </c>
      <c r="E16" s="55"/>
      <c r="F16" s="55"/>
      <c r="G16" s="55"/>
      <c r="H16" s="55"/>
      <c r="I16" s="55"/>
      <c r="J16" s="55"/>
      <c r="K16" s="55"/>
      <c r="L16" s="55"/>
      <c r="M16" s="55"/>
      <c r="N16" s="55"/>
      <c r="O16" s="55"/>
      <c r="P16" s="55"/>
      <c r="Q16" s="55"/>
      <c r="R16" s="55"/>
      <c r="S16" s="55"/>
      <c r="T16" s="55"/>
      <c r="U16" s="55"/>
      <c r="V16" s="55"/>
      <c r="W16" s="55"/>
      <c r="X16" s="55"/>
      <c r="Y16" s="55"/>
      <c r="Z16" s="55"/>
    </row>
    <row r="17" spans="1:26" ht="19.5" customHeight="1" x14ac:dyDescent="0.2">
      <c r="A17" s="65">
        <v>3</v>
      </c>
      <c r="B17" s="66" t="str">
        <f>VLOOKUP(A17,Orçamento!$A$15:$J$761,4,TRUE)</f>
        <v>FUNDAÇÕES</v>
      </c>
      <c r="C17" s="111">
        <f>VLOOKUP(A17,Orçamento!$A$15:$J$761,5,0)</f>
        <v>0</v>
      </c>
      <c r="D17" s="67" t="e">
        <f t="shared" si="0"/>
        <v>#DIV/0!</v>
      </c>
      <c r="E17" s="55"/>
      <c r="F17" s="55"/>
      <c r="G17" s="55"/>
      <c r="H17" s="55"/>
      <c r="I17" s="55"/>
      <c r="J17" s="55"/>
      <c r="K17" s="55"/>
      <c r="L17" s="55"/>
      <c r="M17" s="55"/>
      <c r="N17" s="55"/>
      <c r="O17" s="55"/>
      <c r="P17" s="55"/>
      <c r="Q17" s="55"/>
      <c r="R17" s="55"/>
      <c r="S17" s="55"/>
      <c r="T17" s="55"/>
      <c r="U17" s="55"/>
      <c r="V17" s="55"/>
      <c r="W17" s="55"/>
      <c r="X17" s="55"/>
      <c r="Y17" s="55"/>
      <c r="Z17" s="55"/>
    </row>
    <row r="18" spans="1:26" ht="19.5" customHeight="1" x14ac:dyDescent="0.2">
      <c r="A18" s="65">
        <v>4</v>
      </c>
      <c r="B18" s="66" t="str">
        <f>VLOOKUP(A18,Orçamento!$A$15:$J$761,4,TRUE)</f>
        <v>SUPERESTRUTURA</v>
      </c>
      <c r="C18" s="111">
        <f>VLOOKUP(A18,Orçamento!$A$15:$J$761,5,0)</f>
        <v>0</v>
      </c>
      <c r="D18" s="67" t="e">
        <f t="shared" si="0"/>
        <v>#DIV/0!</v>
      </c>
      <c r="E18" s="55"/>
      <c r="F18" s="55"/>
      <c r="G18" s="55"/>
      <c r="H18" s="55"/>
      <c r="I18" s="55"/>
      <c r="J18" s="55"/>
      <c r="K18" s="55"/>
      <c r="L18" s="55"/>
      <c r="M18" s="55"/>
      <c r="N18" s="55"/>
      <c r="O18" s="55"/>
      <c r="P18" s="55"/>
      <c r="Q18" s="55"/>
      <c r="R18" s="55"/>
      <c r="S18" s="55"/>
      <c r="T18" s="55"/>
      <c r="U18" s="55"/>
      <c r="V18" s="55"/>
      <c r="W18" s="55"/>
      <c r="X18" s="55"/>
      <c r="Y18" s="55"/>
      <c r="Z18" s="55"/>
    </row>
    <row r="19" spans="1:26" ht="19.5" customHeight="1" x14ac:dyDescent="0.2">
      <c r="A19" s="65">
        <v>5</v>
      </c>
      <c r="B19" s="66" t="str">
        <f>VLOOKUP(A19,Orçamento!$A$15:$J$761,4,TRUE)</f>
        <v>SISTEMA DE VEDAÇÃO VERTICAL</v>
      </c>
      <c r="C19" s="111">
        <f>VLOOKUP(A19,Orçamento!$A$15:$J$761,5,0)</f>
        <v>0</v>
      </c>
      <c r="D19" s="67" t="e">
        <f t="shared" si="0"/>
        <v>#DIV/0!</v>
      </c>
      <c r="E19" s="55"/>
      <c r="F19" s="55"/>
      <c r="G19" s="55"/>
      <c r="H19" s="55"/>
      <c r="I19" s="55"/>
      <c r="J19" s="55"/>
      <c r="K19" s="55"/>
      <c r="L19" s="55"/>
      <c r="M19" s="55"/>
      <c r="N19" s="55"/>
      <c r="O19" s="55"/>
      <c r="P19" s="55"/>
      <c r="Q19" s="55"/>
      <c r="R19" s="55"/>
      <c r="S19" s="55"/>
      <c r="T19" s="55"/>
      <c r="U19" s="55"/>
      <c r="V19" s="55"/>
      <c r="W19" s="55"/>
      <c r="X19" s="55"/>
      <c r="Y19" s="55"/>
      <c r="Z19" s="55"/>
    </row>
    <row r="20" spans="1:26" ht="19.5" customHeight="1" x14ac:dyDescent="0.2">
      <c r="A20" s="65">
        <v>6</v>
      </c>
      <c r="B20" s="66" t="str">
        <f>VLOOKUP(A20,Orçamento!$A$15:$J$761,4,TRUE)</f>
        <v>ESQUADRIAS</v>
      </c>
      <c r="C20" s="111">
        <f>VLOOKUP(A20,Orçamento!$A$15:$J$761,5,0)</f>
        <v>0</v>
      </c>
      <c r="D20" s="67" t="e">
        <f t="shared" si="0"/>
        <v>#DIV/0!</v>
      </c>
      <c r="E20" s="55"/>
      <c r="F20" s="55"/>
      <c r="G20" s="55"/>
      <c r="H20" s="55"/>
      <c r="I20" s="55"/>
      <c r="J20" s="55"/>
      <c r="K20" s="55"/>
      <c r="L20" s="55"/>
      <c r="M20" s="55"/>
      <c r="N20" s="55"/>
      <c r="O20" s="55"/>
      <c r="P20" s="55"/>
      <c r="Q20" s="55"/>
      <c r="R20" s="55"/>
      <c r="S20" s="55"/>
      <c r="T20" s="55"/>
      <c r="U20" s="55"/>
      <c r="V20" s="55"/>
      <c r="W20" s="55"/>
      <c r="X20" s="55"/>
      <c r="Y20" s="55"/>
      <c r="Z20" s="55"/>
    </row>
    <row r="21" spans="1:26" ht="19.5" customHeight="1" x14ac:dyDescent="0.2">
      <c r="A21" s="65">
        <v>7</v>
      </c>
      <c r="B21" s="66" t="str">
        <f>VLOOKUP(A21,Orçamento!$A$15:$J$761,4,TRUE)</f>
        <v>SISTEMAS DE COBERTURA</v>
      </c>
      <c r="C21" s="111">
        <f>VLOOKUP(A21,Orçamento!$A$15:$J$761,5,0)</f>
        <v>0</v>
      </c>
      <c r="D21" s="67" t="e">
        <f t="shared" si="0"/>
        <v>#DIV/0!</v>
      </c>
      <c r="E21" s="55"/>
      <c r="F21" s="55"/>
      <c r="G21" s="55"/>
      <c r="H21" s="55"/>
      <c r="I21" s="55"/>
      <c r="J21" s="55"/>
      <c r="K21" s="55"/>
      <c r="L21" s="55"/>
      <c r="M21" s="55"/>
      <c r="N21" s="55"/>
      <c r="O21" s="55"/>
      <c r="P21" s="55"/>
      <c r="Q21" s="55"/>
      <c r="R21" s="55"/>
      <c r="S21" s="55"/>
      <c r="T21" s="55"/>
      <c r="U21" s="55"/>
      <c r="V21" s="55"/>
      <c r="W21" s="55"/>
      <c r="X21" s="55"/>
      <c r="Y21" s="55"/>
      <c r="Z21" s="55"/>
    </row>
    <row r="22" spans="1:26" ht="19.5" customHeight="1" x14ac:dyDescent="0.2">
      <c r="A22" s="65">
        <v>8</v>
      </c>
      <c r="B22" s="66" t="str">
        <f>VLOOKUP(A22,Orçamento!$A$15:$J$761,4,TRUE)</f>
        <v>IMPERMEABILIZAÇÃO</v>
      </c>
      <c r="C22" s="111">
        <f>VLOOKUP(A22,Orçamento!$A$15:$J$761,5,0)</f>
        <v>0</v>
      </c>
      <c r="D22" s="67" t="e">
        <f t="shared" si="0"/>
        <v>#DIV/0!</v>
      </c>
      <c r="E22" s="55"/>
      <c r="F22" s="55"/>
      <c r="G22" s="55"/>
      <c r="H22" s="55"/>
      <c r="I22" s="55"/>
      <c r="J22" s="55"/>
      <c r="K22" s="55"/>
      <c r="L22" s="55"/>
      <c r="M22" s="55"/>
      <c r="N22" s="55"/>
      <c r="O22" s="55"/>
      <c r="P22" s="55"/>
      <c r="Q22" s="55"/>
      <c r="R22" s="55"/>
      <c r="S22" s="55"/>
      <c r="T22" s="55"/>
      <c r="U22" s="55"/>
      <c r="V22" s="55"/>
      <c r="W22" s="55"/>
      <c r="X22" s="55"/>
      <c r="Y22" s="55"/>
      <c r="Z22" s="55"/>
    </row>
    <row r="23" spans="1:26" ht="19.5" customHeight="1" x14ac:dyDescent="0.2">
      <c r="A23" s="65">
        <v>9</v>
      </c>
      <c r="B23" s="66" t="str">
        <f>VLOOKUP(A23,Orçamento!$A$15:$J$761,4,TRUE)</f>
        <v>REVESTIMENTOS INTERNO E EXTERNO</v>
      </c>
      <c r="C23" s="111">
        <f>VLOOKUP(A23,Orçamento!$A$15:$J$761,5,0)</f>
        <v>0</v>
      </c>
      <c r="D23" s="67" t="e">
        <f t="shared" si="0"/>
        <v>#DIV/0!</v>
      </c>
      <c r="E23" s="55"/>
      <c r="F23" s="55"/>
      <c r="G23" s="55"/>
      <c r="H23" s="55"/>
      <c r="I23" s="55"/>
      <c r="J23" s="55"/>
      <c r="K23" s="55"/>
      <c r="L23" s="55"/>
      <c r="M23" s="55"/>
      <c r="N23" s="55"/>
      <c r="O23" s="55"/>
      <c r="P23" s="55"/>
      <c r="Q23" s="55"/>
      <c r="R23" s="55"/>
      <c r="S23" s="55"/>
      <c r="T23" s="55"/>
      <c r="U23" s="55"/>
      <c r="V23" s="55"/>
      <c r="W23" s="55"/>
      <c r="X23" s="55"/>
      <c r="Y23" s="55"/>
      <c r="Z23" s="55"/>
    </row>
    <row r="24" spans="1:26" ht="19.5" customHeight="1" x14ac:dyDescent="0.2">
      <c r="A24" s="65">
        <v>10</v>
      </c>
      <c r="B24" s="66" t="str">
        <f>VLOOKUP(A24,Orçamento!$A$15:$J$761,4,TRUE)</f>
        <v>SISTEMAS DE PISOS</v>
      </c>
      <c r="C24" s="111">
        <f>VLOOKUP(A24,Orçamento!$A$15:$J$761,5,0)</f>
        <v>0</v>
      </c>
      <c r="D24" s="67" t="e">
        <f t="shared" si="0"/>
        <v>#DIV/0!</v>
      </c>
      <c r="E24" s="55"/>
      <c r="F24" s="55"/>
      <c r="G24" s="55"/>
      <c r="H24" s="55"/>
      <c r="I24" s="55"/>
      <c r="J24" s="55"/>
      <c r="K24" s="55"/>
      <c r="L24" s="55"/>
      <c r="M24" s="55"/>
      <c r="N24" s="55"/>
      <c r="O24" s="55"/>
      <c r="P24" s="55"/>
      <c r="Q24" s="55"/>
      <c r="R24" s="55"/>
      <c r="S24" s="55"/>
      <c r="T24" s="55"/>
      <c r="U24" s="55"/>
      <c r="V24" s="55"/>
      <c r="W24" s="55"/>
      <c r="X24" s="55"/>
      <c r="Y24" s="55"/>
      <c r="Z24" s="55"/>
    </row>
    <row r="25" spans="1:26" ht="19.5" customHeight="1" x14ac:dyDescent="0.2">
      <c r="A25" s="65">
        <v>11</v>
      </c>
      <c r="B25" s="66" t="str">
        <f>VLOOKUP(A25,Orçamento!$A$15:$J$761,4,TRUE)</f>
        <v>PINTURAS E ACABAMENTOS</v>
      </c>
      <c r="C25" s="111">
        <f>VLOOKUP(A25,Orçamento!$A$15:$J$761,5,0)</f>
        <v>0</v>
      </c>
      <c r="D25" s="67" t="e">
        <f t="shared" si="0"/>
        <v>#DIV/0!</v>
      </c>
      <c r="E25" s="55"/>
      <c r="F25" s="55"/>
      <c r="G25" s="55"/>
      <c r="H25" s="55"/>
      <c r="I25" s="55"/>
      <c r="J25" s="55"/>
      <c r="K25" s="55"/>
      <c r="L25" s="55"/>
      <c r="M25" s="55"/>
      <c r="N25" s="55"/>
      <c r="O25" s="55"/>
      <c r="P25" s="55"/>
      <c r="Q25" s="55"/>
      <c r="R25" s="55"/>
      <c r="S25" s="55"/>
      <c r="T25" s="55"/>
      <c r="U25" s="55"/>
      <c r="V25" s="55"/>
      <c r="W25" s="55"/>
      <c r="X25" s="55"/>
      <c r="Y25" s="55"/>
      <c r="Z25" s="55"/>
    </row>
    <row r="26" spans="1:26" ht="19.5" customHeight="1" x14ac:dyDescent="0.2">
      <c r="A26" s="65">
        <v>12</v>
      </c>
      <c r="B26" s="66" t="str">
        <f>VLOOKUP(A26,Orçamento!$A$15:$J$761,4,TRUE)</f>
        <v>INSTALAÇÃO HIDRÁULICA</v>
      </c>
      <c r="C26" s="111">
        <f>VLOOKUP(A26,Orçamento!$A$15:$J$761,5,0)</f>
        <v>0</v>
      </c>
      <c r="D26" s="67" t="e">
        <f t="shared" si="0"/>
        <v>#DIV/0!</v>
      </c>
      <c r="E26" s="55"/>
      <c r="F26" s="55"/>
      <c r="G26" s="55"/>
      <c r="H26" s="55"/>
      <c r="I26" s="55"/>
      <c r="J26" s="55"/>
      <c r="K26" s="55"/>
      <c r="L26" s="55"/>
      <c r="M26" s="55"/>
      <c r="N26" s="55"/>
      <c r="O26" s="55"/>
      <c r="P26" s="55"/>
      <c r="Q26" s="55"/>
      <c r="R26" s="55"/>
      <c r="S26" s="55"/>
      <c r="T26" s="55"/>
      <c r="U26" s="55"/>
      <c r="V26" s="55"/>
      <c r="W26" s="55"/>
      <c r="X26" s="55"/>
      <c r="Y26" s="55"/>
      <c r="Z26" s="55"/>
    </row>
    <row r="27" spans="1:26" ht="19.5" customHeight="1" x14ac:dyDescent="0.2">
      <c r="A27" s="65">
        <v>13</v>
      </c>
      <c r="B27" s="66" t="str">
        <f>VLOOKUP(A27,Orçamento!$A$15:$J$761,4,TRUE)</f>
        <v>DRENAGEM DE ÁGUAS PLUVIAIS</v>
      </c>
      <c r="C27" s="111">
        <f>VLOOKUP(A27,Orçamento!$A$15:$J$761,5,0)</f>
        <v>0</v>
      </c>
      <c r="D27" s="67" t="e">
        <f t="shared" si="0"/>
        <v>#DIV/0!</v>
      </c>
      <c r="E27" s="55"/>
      <c r="F27" s="55"/>
      <c r="G27" s="55"/>
      <c r="H27" s="55"/>
      <c r="I27" s="55"/>
      <c r="J27" s="55"/>
      <c r="K27" s="55"/>
      <c r="L27" s="55"/>
      <c r="M27" s="55"/>
      <c r="N27" s="55"/>
      <c r="O27" s="55"/>
      <c r="P27" s="55"/>
      <c r="Q27" s="55"/>
      <c r="R27" s="55"/>
      <c r="S27" s="55"/>
      <c r="T27" s="55"/>
      <c r="U27" s="55"/>
      <c r="V27" s="55"/>
      <c r="W27" s="55"/>
      <c r="X27" s="55"/>
      <c r="Y27" s="55"/>
      <c r="Z27" s="55"/>
    </row>
    <row r="28" spans="1:26" ht="19.5" customHeight="1" x14ac:dyDescent="0.2">
      <c r="A28" s="65">
        <v>14</v>
      </c>
      <c r="B28" s="66" t="str">
        <f>VLOOKUP(A28,Orçamento!$A$15:$J$761,4,TRUE)</f>
        <v>INSTALAÇÃO SANITÁRIA</v>
      </c>
      <c r="C28" s="111">
        <f>VLOOKUP(A28,Orçamento!$A$15:$J$761,5,0)</f>
        <v>0</v>
      </c>
      <c r="D28" s="67" t="e">
        <f t="shared" si="0"/>
        <v>#DIV/0!</v>
      </c>
      <c r="E28" s="55"/>
      <c r="F28" s="55"/>
      <c r="G28" s="55"/>
      <c r="H28" s="55"/>
      <c r="I28" s="55"/>
      <c r="J28" s="55"/>
      <c r="K28" s="55"/>
      <c r="L28" s="55"/>
      <c r="M28" s="55"/>
      <c r="N28" s="55"/>
      <c r="O28" s="55"/>
      <c r="P28" s="55"/>
      <c r="Q28" s="55"/>
      <c r="R28" s="55"/>
      <c r="S28" s="55"/>
      <c r="T28" s="55"/>
      <c r="U28" s="55"/>
      <c r="V28" s="55"/>
      <c r="W28" s="55"/>
      <c r="X28" s="55"/>
      <c r="Y28" s="55"/>
      <c r="Z28" s="55"/>
    </row>
    <row r="29" spans="1:26" ht="19.5" customHeight="1" x14ac:dyDescent="0.2">
      <c r="A29" s="65">
        <v>15</v>
      </c>
      <c r="B29" s="66" t="str">
        <f>VLOOKUP(A29,Orçamento!$A$15:$J$761,4,TRUE)</f>
        <v>LOUÇAS, ACESSÓRIOS E METAIS</v>
      </c>
      <c r="C29" s="111">
        <f>VLOOKUP(A29,Orçamento!$A$15:$J$761,5,0)</f>
        <v>0</v>
      </c>
      <c r="D29" s="67" t="e">
        <f t="shared" si="0"/>
        <v>#DIV/0!</v>
      </c>
      <c r="E29" s="55"/>
      <c r="F29" s="55"/>
      <c r="G29" s="55"/>
      <c r="H29" s="55"/>
      <c r="I29" s="55"/>
      <c r="J29" s="55"/>
      <c r="K29" s="55"/>
      <c r="L29" s="55"/>
      <c r="M29" s="55"/>
      <c r="N29" s="55"/>
      <c r="O29" s="55"/>
      <c r="P29" s="55"/>
      <c r="Q29" s="55"/>
      <c r="R29" s="55"/>
      <c r="S29" s="55"/>
      <c r="T29" s="55"/>
      <c r="U29" s="55"/>
      <c r="V29" s="55"/>
      <c r="W29" s="55"/>
      <c r="X29" s="55"/>
      <c r="Y29" s="55"/>
      <c r="Z29" s="55"/>
    </row>
    <row r="30" spans="1:26" ht="19.5" customHeight="1" x14ac:dyDescent="0.2">
      <c r="A30" s="65">
        <v>16</v>
      </c>
      <c r="B30" s="66" t="str">
        <f>VLOOKUP(A30,Orçamento!$A$15:$J$761,4,TRUE)</f>
        <v>INSTALAÇÃO DE GÁS COMBUSTÍVEL</v>
      </c>
      <c r="C30" s="111">
        <f>VLOOKUP(A30,Orçamento!$A$15:$J$761,5,0)</f>
        <v>0</v>
      </c>
      <c r="D30" s="67" t="e">
        <f t="shared" si="0"/>
        <v>#DIV/0!</v>
      </c>
      <c r="E30" s="55"/>
      <c r="F30" s="55"/>
      <c r="G30" s="55"/>
      <c r="H30" s="55"/>
      <c r="I30" s="55"/>
      <c r="J30" s="55"/>
      <c r="K30" s="55"/>
      <c r="L30" s="55"/>
      <c r="M30" s="55"/>
      <c r="N30" s="55"/>
      <c r="O30" s="55"/>
      <c r="P30" s="55"/>
      <c r="Q30" s="55"/>
      <c r="R30" s="55"/>
      <c r="S30" s="55"/>
      <c r="T30" s="55"/>
      <c r="U30" s="55"/>
      <c r="V30" s="55"/>
      <c r="W30" s="55"/>
      <c r="X30" s="55"/>
      <c r="Y30" s="55"/>
      <c r="Z30" s="55"/>
    </row>
    <row r="31" spans="1:26" ht="19.5" customHeight="1" x14ac:dyDescent="0.2">
      <c r="A31" s="65">
        <v>17</v>
      </c>
      <c r="B31" s="66" t="str">
        <f>VLOOKUP(A31,Orçamento!$A$15:$J$761,4,TRUE)</f>
        <v>SISTEMA DE PROTEÇÃO CONTRA INCÊNDIO</v>
      </c>
      <c r="C31" s="111">
        <f>VLOOKUP(A31,Orçamento!$A$15:$J$761,5,0)</f>
        <v>0</v>
      </c>
      <c r="D31" s="67" t="e">
        <f t="shared" si="0"/>
        <v>#DIV/0!</v>
      </c>
      <c r="E31" s="55"/>
      <c r="F31" s="55"/>
      <c r="G31" s="55"/>
      <c r="H31" s="55"/>
      <c r="I31" s="55"/>
      <c r="J31" s="55"/>
      <c r="K31" s="55"/>
      <c r="L31" s="55"/>
      <c r="M31" s="55"/>
      <c r="N31" s="55"/>
      <c r="O31" s="55"/>
      <c r="P31" s="55"/>
      <c r="Q31" s="55"/>
      <c r="R31" s="55"/>
      <c r="S31" s="55"/>
      <c r="T31" s="55"/>
      <c r="U31" s="55"/>
      <c r="V31" s="55"/>
      <c r="W31" s="55"/>
      <c r="X31" s="55"/>
      <c r="Y31" s="55"/>
      <c r="Z31" s="55"/>
    </row>
    <row r="32" spans="1:26" ht="19.5" customHeight="1" x14ac:dyDescent="0.2">
      <c r="A32" s="65">
        <v>18</v>
      </c>
      <c r="B32" s="66" t="str">
        <f>VLOOKUP(A32,Orçamento!$A$15:$J$761,4,TRUE)</f>
        <v>INSTALAÇÃO ELÉTRICA - 110V</v>
      </c>
      <c r="C32" s="111">
        <f>VLOOKUP(A32,Orçamento!$A$15:$J$761,5,0)</f>
        <v>0</v>
      </c>
      <c r="D32" s="67" t="e">
        <f t="shared" si="0"/>
        <v>#DIV/0!</v>
      </c>
      <c r="E32" s="55"/>
      <c r="F32" s="55"/>
      <c r="G32" s="55"/>
      <c r="H32" s="55"/>
      <c r="I32" s="55"/>
      <c r="J32" s="55"/>
      <c r="K32" s="55"/>
      <c r="L32" s="55"/>
      <c r="M32" s="55"/>
      <c r="N32" s="55"/>
      <c r="O32" s="55"/>
      <c r="P32" s="55"/>
      <c r="Q32" s="55"/>
      <c r="R32" s="55"/>
      <c r="S32" s="55"/>
      <c r="T32" s="55"/>
      <c r="U32" s="55"/>
      <c r="V32" s="55"/>
      <c r="W32" s="55"/>
      <c r="X32" s="55"/>
      <c r="Y32" s="55"/>
      <c r="Z32" s="55"/>
    </row>
    <row r="33" spans="1:26" ht="19.5" customHeight="1" x14ac:dyDescent="0.2">
      <c r="A33" s="65">
        <v>19</v>
      </c>
      <c r="B33" s="66" t="str">
        <f>VLOOKUP(A33,Orçamento!$A$15:$J$761,4,TRUE)</f>
        <v>INSTALAÇÕES DE CLIMATIZAÇÃO</v>
      </c>
      <c r="C33" s="111">
        <f>VLOOKUP(A33,Orçamento!$A$15:$J$761,5,0)</f>
        <v>0</v>
      </c>
      <c r="D33" s="67" t="e">
        <f t="shared" si="0"/>
        <v>#DIV/0!</v>
      </c>
      <c r="E33" s="55"/>
      <c r="F33" s="55"/>
      <c r="G33" s="55"/>
      <c r="H33" s="55"/>
      <c r="I33" s="55"/>
      <c r="J33" s="55"/>
      <c r="K33" s="55"/>
      <c r="L33" s="55"/>
      <c r="M33" s="55"/>
      <c r="N33" s="55"/>
      <c r="O33" s="55"/>
      <c r="P33" s="55"/>
      <c r="Q33" s="55"/>
      <c r="R33" s="55"/>
      <c r="S33" s="55"/>
      <c r="T33" s="55"/>
      <c r="U33" s="55"/>
      <c r="V33" s="55"/>
      <c r="W33" s="55"/>
      <c r="X33" s="55"/>
      <c r="Y33" s="55"/>
      <c r="Z33" s="55"/>
    </row>
    <row r="34" spans="1:26" ht="19.5" customHeight="1" x14ac:dyDescent="0.2">
      <c r="A34" s="65">
        <v>20</v>
      </c>
      <c r="B34" s="66" t="str">
        <f>VLOOKUP(A34,Orçamento!$A$15:$J$761,4,TRUE)</f>
        <v>INSTALAÇÕES DE CABEAMENTO ESTRUTURADO</v>
      </c>
      <c r="C34" s="111">
        <f>VLOOKUP(A34,Orçamento!$A$15:$J$761,5,0)</f>
        <v>0</v>
      </c>
      <c r="D34" s="67" t="e">
        <f t="shared" si="0"/>
        <v>#DIV/0!</v>
      </c>
      <c r="E34" s="55"/>
      <c r="F34" s="55"/>
      <c r="G34" s="55"/>
      <c r="H34" s="55"/>
      <c r="I34" s="55"/>
      <c r="J34" s="55"/>
      <c r="K34" s="55"/>
      <c r="L34" s="55"/>
      <c r="M34" s="55"/>
      <c r="N34" s="55"/>
      <c r="O34" s="55"/>
      <c r="P34" s="55"/>
      <c r="Q34" s="55"/>
      <c r="R34" s="55"/>
      <c r="S34" s="55"/>
      <c r="T34" s="55"/>
      <c r="U34" s="55"/>
      <c r="V34" s="55"/>
      <c r="W34" s="55"/>
      <c r="X34" s="55"/>
      <c r="Y34" s="55"/>
      <c r="Z34" s="55"/>
    </row>
    <row r="35" spans="1:26" ht="19.5" customHeight="1" x14ac:dyDescent="0.2">
      <c r="A35" s="65">
        <v>21</v>
      </c>
      <c r="B35" s="66" t="str">
        <f>VLOOKUP(A35,Orçamento!$A$15:$J$761,4,TRUE)</f>
        <v>SISTEMA DE EXAUSTÃO MECÂNICA</v>
      </c>
      <c r="C35" s="111">
        <f>VLOOKUP(A35,Orçamento!$A$15:$J$761,5,0)</f>
        <v>0</v>
      </c>
      <c r="D35" s="67" t="e">
        <f t="shared" si="0"/>
        <v>#DIV/0!</v>
      </c>
      <c r="E35" s="55"/>
      <c r="F35" s="55"/>
      <c r="G35" s="55"/>
      <c r="H35" s="55"/>
      <c r="I35" s="55"/>
      <c r="J35" s="55"/>
      <c r="K35" s="55"/>
      <c r="L35" s="55"/>
      <c r="M35" s="55"/>
      <c r="N35" s="55"/>
      <c r="O35" s="55"/>
      <c r="P35" s="55"/>
      <c r="Q35" s="55"/>
      <c r="R35" s="55"/>
      <c r="S35" s="55"/>
      <c r="T35" s="55"/>
      <c r="U35" s="55"/>
      <c r="V35" s="55"/>
      <c r="W35" s="55"/>
      <c r="X35" s="55"/>
      <c r="Y35" s="55"/>
      <c r="Z35" s="55"/>
    </row>
    <row r="36" spans="1:26" ht="19.5" customHeight="1" x14ac:dyDescent="0.2">
      <c r="A36" s="65">
        <v>22</v>
      </c>
      <c r="B36" s="66" t="str">
        <f>VLOOKUP(A36,Orçamento!$A$15:$J$761,4,TRUE)</f>
        <v>SISTEMA DE PROTEÇÃO CONTRA DESCARGAS ATMOSFÉRICAS (SPDA)</v>
      </c>
      <c r="C36" s="111">
        <f>VLOOKUP(A36,Orçamento!$A$15:$J$761,5,0)</f>
        <v>0</v>
      </c>
      <c r="D36" s="67" t="e">
        <f t="shared" si="0"/>
        <v>#DIV/0!</v>
      </c>
      <c r="E36" s="55"/>
      <c r="F36" s="55"/>
      <c r="G36" s="55"/>
      <c r="H36" s="55"/>
      <c r="I36" s="55"/>
      <c r="J36" s="55"/>
      <c r="K36" s="55"/>
      <c r="L36" s="55"/>
      <c r="M36" s="55"/>
      <c r="N36" s="55"/>
      <c r="O36" s="55"/>
      <c r="P36" s="55"/>
      <c r="Q36" s="55"/>
      <c r="R36" s="55"/>
      <c r="S36" s="55"/>
      <c r="T36" s="55"/>
      <c r="U36" s="55"/>
      <c r="V36" s="55"/>
      <c r="W36" s="55"/>
      <c r="X36" s="55"/>
      <c r="Y36" s="55"/>
      <c r="Z36" s="55"/>
    </row>
    <row r="37" spans="1:26" ht="19.5" customHeight="1" x14ac:dyDescent="0.2">
      <c r="A37" s="65">
        <v>23</v>
      </c>
      <c r="B37" s="66" t="str">
        <f>VLOOKUP(A37,Orçamento!$A$15:$J$761,4,TRUE)</f>
        <v>SERVIÇOS COMPLEMENTARES</v>
      </c>
      <c r="C37" s="111">
        <f>VLOOKUP(A37,Orçamento!$A$15:$J$761,5,0)</f>
        <v>0</v>
      </c>
      <c r="D37" s="67" t="e">
        <f t="shared" si="0"/>
        <v>#DIV/0!</v>
      </c>
      <c r="E37" s="55"/>
      <c r="F37" s="55"/>
      <c r="G37" s="55"/>
      <c r="H37" s="55"/>
      <c r="I37" s="55"/>
      <c r="J37" s="55"/>
      <c r="K37" s="55"/>
      <c r="L37" s="55"/>
      <c r="M37" s="55"/>
      <c r="N37" s="55"/>
      <c r="O37" s="55"/>
      <c r="P37" s="55"/>
      <c r="Q37" s="55"/>
      <c r="R37" s="55"/>
      <c r="S37" s="55"/>
      <c r="T37" s="55"/>
      <c r="U37" s="55"/>
      <c r="V37" s="55"/>
      <c r="W37" s="55"/>
      <c r="X37" s="55"/>
      <c r="Y37" s="55"/>
      <c r="Z37" s="55"/>
    </row>
    <row r="38" spans="1:26" ht="19.5" customHeight="1" x14ac:dyDescent="0.2">
      <c r="A38" s="65">
        <v>24</v>
      </c>
      <c r="B38" s="66" t="str">
        <f>VLOOKUP(A38,Orçamento!$A$15:$J$761,4,TRUE)</f>
        <v>SERVIÇOS FINAIS</v>
      </c>
      <c r="C38" s="111">
        <f>VLOOKUP(A38,Orçamento!$A$15:$J$761,5,0)</f>
        <v>0</v>
      </c>
      <c r="D38" s="67" t="e">
        <f t="shared" si="0"/>
        <v>#DIV/0!</v>
      </c>
      <c r="E38" s="55"/>
      <c r="F38" s="55"/>
      <c r="G38" s="55"/>
      <c r="H38" s="55"/>
      <c r="I38" s="55"/>
      <c r="J38" s="55"/>
      <c r="K38" s="55"/>
      <c r="L38" s="55"/>
      <c r="M38" s="55"/>
      <c r="N38" s="55"/>
      <c r="O38" s="55"/>
      <c r="P38" s="55"/>
      <c r="Q38" s="55"/>
      <c r="R38" s="55"/>
      <c r="S38" s="55"/>
      <c r="T38" s="55"/>
      <c r="U38" s="55"/>
      <c r="V38" s="55"/>
      <c r="W38" s="55"/>
      <c r="X38" s="55"/>
      <c r="Y38" s="55"/>
      <c r="Z38" s="55"/>
    </row>
    <row r="39" spans="1:26" ht="19.5" customHeight="1" x14ac:dyDescent="0.2">
      <c r="A39" s="65">
        <v>25</v>
      </c>
      <c r="B39" s="66" t="str">
        <f>Orçamento!D762</f>
        <v>SERVIÇOS TÉCNICOS COMPLEMENTARES</v>
      </c>
      <c r="C39" s="111">
        <f>Orçamento!E762</f>
        <v>0</v>
      </c>
      <c r="D39" s="67" t="e">
        <f t="shared" si="0"/>
        <v>#DIV/0!</v>
      </c>
      <c r="E39" s="55"/>
      <c r="F39" s="55"/>
      <c r="G39" s="55"/>
      <c r="H39" s="55"/>
      <c r="I39" s="55"/>
      <c r="J39" s="55"/>
      <c r="K39" s="55"/>
      <c r="L39" s="55"/>
      <c r="M39" s="55"/>
      <c r="N39" s="55"/>
      <c r="O39" s="55"/>
      <c r="P39" s="55"/>
      <c r="Q39" s="55"/>
      <c r="R39" s="55"/>
      <c r="S39" s="55"/>
      <c r="T39" s="55"/>
      <c r="U39" s="55"/>
      <c r="V39" s="55"/>
      <c r="W39" s="55"/>
      <c r="X39" s="55"/>
      <c r="Y39" s="55"/>
      <c r="Z39" s="55"/>
    </row>
    <row r="40" spans="1:26" ht="19.5" customHeight="1" x14ac:dyDescent="0.2">
      <c r="A40" s="65">
        <v>26</v>
      </c>
      <c r="B40" s="66" t="str">
        <f>Orçamento!D766</f>
        <v>CABINE PRIMÁRIA</v>
      </c>
      <c r="C40" s="111">
        <f>Orçamento!E766</f>
        <v>0</v>
      </c>
      <c r="D40" s="67" t="e">
        <f t="shared" si="0"/>
        <v>#DIV/0!</v>
      </c>
      <c r="E40" s="55"/>
      <c r="F40" s="55"/>
      <c r="G40" s="55"/>
      <c r="H40" s="55"/>
      <c r="I40" s="55"/>
      <c r="J40" s="55"/>
      <c r="K40" s="55"/>
      <c r="L40" s="55"/>
      <c r="M40" s="55"/>
      <c r="N40" s="55"/>
      <c r="O40" s="55"/>
      <c r="P40" s="55"/>
      <c r="Q40" s="55"/>
      <c r="R40" s="55"/>
      <c r="S40" s="55"/>
      <c r="T40" s="55"/>
      <c r="U40" s="55"/>
      <c r="V40" s="55"/>
      <c r="W40" s="55"/>
      <c r="X40" s="55"/>
      <c r="Y40" s="55"/>
      <c r="Z40" s="55"/>
    </row>
    <row r="41" spans="1:26" ht="27" customHeight="1" thickBot="1" x14ac:dyDescent="0.25">
      <c r="A41" s="234" t="s">
        <v>101</v>
      </c>
      <c r="B41" s="235"/>
      <c r="C41" s="68">
        <f>SUM(C15:C40)</f>
        <v>0</v>
      </c>
      <c r="D41" s="69" t="e">
        <f>SUM(D15:D40)</f>
        <v>#DIV/0!</v>
      </c>
      <c r="E41" s="49"/>
      <c r="F41" s="49"/>
      <c r="G41" s="49"/>
      <c r="H41" s="49"/>
      <c r="I41" s="49"/>
      <c r="J41" s="49"/>
      <c r="K41" s="49"/>
      <c r="L41" s="49"/>
      <c r="M41" s="49"/>
      <c r="N41" s="49"/>
      <c r="O41" s="49"/>
      <c r="P41" s="49"/>
      <c r="Q41" s="49"/>
      <c r="R41" s="49"/>
      <c r="S41" s="49"/>
      <c r="T41" s="49"/>
      <c r="U41" s="49"/>
      <c r="V41" s="49"/>
      <c r="W41" s="49"/>
      <c r="X41" s="49"/>
      <c r="Y41" s="49"/>
      <c r="Z41" s="49"/>
    </row>
    <row r="42" spans="1:26" ht="12.75" customHeight="1" x14ac:dyDescent="0.2">
      <c r="A42" s="742"/>
      <c r="B42" s="742"/>
      <c r="C42" s="743"/>
      <c r="D42" s="744"/>
      <c r="E42" s="49"/>
      <c r="F42" s="49"/>
      <c r="G42" s="49"/>
      <c r="H42" s="49"/>
      <c r="I42" s="49"/>
      <c r="J42" s="49"/>
      <c r="K42" s="49"/>
      <c r="L42" s="49"/>
      <c r="M42" s="49"/>
      <c r="N42" s="49"/>
      <c r="O42" s="49"/>
      <c r="P42" s="49"/>
      <c r="Q42" s="49"/>
      <c r="R42" s="49"/>
      <c r="S42" s="49"/>
      <c r="T42" s="49"/>
      <c r="U42" s="49"/>
      <c r="V42" s="49"/>
      <c r="W42" s="49"/>
      <c r="X42" s="49"/>
      <c r="Y42" s="49"/>
      <c r="Z42" s="49"/>
    </row>
    <row r="43" spans="1:26" ht="14.25" customHeight="1" x14ac:dyDescent="0.2">
      <c r="A43" s="56"/>
      <c r="B43" s="49"/>
      <c r="C43" s="164"/>
      <c r="D43" s="164"/>
      <c r="E43" s="1"/>
      <c r="F43" s="49"/>
      <c r="G43" s="49"/>
      <c r="H43" s="49"/>
      <c r="I43" s="49"/>
      <c r="J43" s="49"/>
      <c r="K43" s="49"/>
      <c r="L43" s="49"/>
      <c r="M43" s="49"/>
      <c r="N43" s="49"/>
      <c r="O43" s="49"/>
      <c r="P43" s="49"/>
      <c r="Q43" s="49"/>
      <c r="R43" s="49"/>
      <c r="S43" s="49"/>
      <c r="T43" s="49"/>
      <c r="U43" s="49"/>
      <c r="V43" s="49"/>
      <c r="W43" s="49"/>
      <c r="X43" s="49"/>
      <c r="Y43" s="49"/>
      <c r="Z43" s="49"/>
    </row>
    <row r="44" spans="1:26" ht="14.25" customHeight="1" x14ac:dyDescent="0.2">
      <c r="A44" s="56"/>
      <c r="B44" s="49"/>
      <c r="C44" s="49"/>
      <c r="D44" s="57"/>
      <c r="E44" s="49"/>
      <c r="F44" s="49"/>
      <c r="G44" s="49"/>
      <c r="H44" s="49"/>
      <c r="I44" s="49"/>
      <c r="J44" s="49"/>
      <c r="K44" s="49"/>
      <c r="L44" s="49"/>
      <c r="M44" s="49"/>
      <c r="N44" s="49"/>
      <c r="O44" s="49"/>
      <c r="P44" s="49"/>
      <c r="Q44" s="49"/>
      <c r="R44" s="49"/>
      <c r="S44" s="49"/>
      <c r="T44" s="49"/>
      <c r="U44" s="49"/>
      <c r="V44" s="49"/>
      <c r="W44" s="49"/>
      <c r="X44" s="49"/>
      <c r="Y44" s="49"/>
      <c r="Z44" s="49"/>
    </row>
    <row r="45" spans="1:26" ht="14.25" customHeight="1" x14ac:dyDescent="0.2">
      <c r="A45" s="745"/>
      <c r="B45" s="746"/>
      <c r="D45" s="57"/>
      <c r="E45" s="49"/>
      <c r="F45" s="49"/>
      <c r="G45" s="49"/>
      <c r="H45" s="49"/>
      <c r="I45" s="49"/>
      <c r="J45" s="49"/>
      <c r="K45" s="49"/>
      <c r="L45" s="49"/>
      <c r="M45" s="49"/>
      <c r="N45" s="49"/>
      <c r="O45" s="49"/>
      <c r="P45" s="49"/>
      <c r="Q45" s="49"/>
      <c r="R45" s="49"/>
      <c r="S45" s="49"/>
      <c r="T45" s="49"/>
      <c r="U45" s="49"/>
      <c r="V45" s="49"/>
      <c r="W45" s="49"/>
      <c r="X45" s="49"/>
      <c r="Y45" s="49"/>
      <c r="Z45" s="49"/>
    </row>
    <row r="46" spans="1:26" ht="14.25" customHeight="1" x14ac:dyDescent="0.2">
      <c r="A46" s="747"/>
      <c r="B46" s="746"/>
      <c r="C46" s="141"/>
      <c r="D46" s="57"/>
      <c r="E46" s="49"/>
      <c r="F46" s="49"/>
      <c r="G46" s="49"/>
      <c r="H46" s="49"/>
      <c r="I46" s="49"/>
      <c r="J46" s="49"/>
      <c r="K46" s="49"/>
      <c r="L46" s="49"/>
      <c r="M46" s="49"/>
      <c r="N46" s="49"/>
      <c r="O46" s="49"/>
      <c r="P46" s="49"/>
      <c r="Q46" s="49"/>
      <c r="R46" s="49"/>
      <c r="S46" s="49"/>
      <c r="T46" s="49"/>
      <c r="U46" s="49"/>
      <c r="V46" s="49"/>
      <c r="W46" s="49"/>
      <c r="X46" s="49"/>
      <c r="Y46" s="49"/>
      <c r="Z46" s="49"/>
    </row>
    <row r="47" spans="1:26" ht="14.25" customHeight="1" x14ac:dyDescent="0.2">
      <c r="A47" s="748"/>
      <c r="B47" s="746"/>
      <c r="C47" s="141"/>
      <c r="D47" s="57"/>
      <c r="E47" s="49"/>
      <c r="F47" s="49"/>
      <c r="G47" s="49"/>
      <c r="H47" s="49"/>
      <c r="I47" s="49"/>
      <c r="J47" s="49"/>
      <c r="K47" s="49"/>
      <c r="L47" s="49"/>
      <c r="M47" s="49"/>
      <c r="N47" s="49"/>
      <c r="O47" s="49"/>
      <c r="P47" s="49"/>
      <c r="Q47" s="49"/>
      <c r="R47" s="49"/>
      <c r="S47" s="49"/>
      <c r="T47" s="49"/>
      <c r="U47" s="49"/>
      <c r="V47" s="49"/>
      <c r="W47" s="49"/>
      <c r="X47" s="49"/>
      <c r="Y47" s="49"/>
      <c r="Z47" s="49"/>
    </row>
    <row r="48" spans="1:26" ht="14.25" customHeight="1" x14ac:dyDescent="0.2">
      <c r="A48" s="56"/>
      <c r="C48" s="141"/>
      <c r="D48" s="57"/>
      <c r="E48" s="49"/>
      <c r="F48" s="49"/>
      <c r="G48" s="49"/>
      <c r="H48" s="49"/>
      <c r="I48" s="49"/>
      <c r="J48" s="49"/>
      <c r="K48" s="49"/>
      <c r="L48" s="49"/>
      <c r="M48" s="49"/>
      <c r="N48" s="49"/>
      <c r="O48" s="49"/>
      <c r="P48" s="49"/>
      <c r="Q48" s="49"/>
      <c r="R48" s="49"/>
      <c r="S48" s="49"/>
      <c r="T48" s="49"/>
      <c r="U48" s="49"/>
      <c r="V48" s="49"/>
      <c r="W48" s="49"/>
      <c r="X48" s="49"/>
      <c r="Y48" s="49"/>
      <c r="Z48" s="49"/>
    </row>
    <row r="49" spans="1:26" ht="14.25" customHeight="1" x14ac:dyDescent="0.2">
      <c r="A49" s="56"/>
      <c r="D49" s="57"/>
      <c r="E49" s="49"/>
      <c r="F49" s="49"/>
      <c r="G49" s="49"/>
      <c r="H49" s="49"/>
      <c r="I49" s="49"/>
      <c r="J49" s="49"/>
      <c r="K49" s="49"/>
      <c r="L49" s="49"/>
      <c r="M49" s="49"/>
      <c r="N49" s="49"/>
      <c r="O49" s="49"/>
      <c r="P49" s="49"/>
      <c r="Q49" s="49"/>
      <c r="R49" s="49"/>
      <c r="S49" s="49"/>
      <c r="T49" s="49"/>
      <c r="U49" s="49"/>
      <c r="V49" s="49"/>
      <c r="W49" s="49"/>
      <c r="X49" s="49"/>
      <c r="Y49" s="49"/>
      <c r="Z49" s="49"/>
    </row>
    <row r="50" spans="1:26" ht="14.25" customHeight="1" x14ac:dyDescent="0.2">
      <c r="A50" s="56"/>
      <c r="D50" s="57"/>
      <c r="E50" s="49"/>
      <c r="F50" s="49"/>
      <c r="G50" s="49"/>
      <c r="H50" s="49"/>
      <c r="I50" s="49"/>
      <c r="J50" s="49"/>
      <c r="K50" s="49"/>
      <c r="L50" s="49"/>
      <c r="M50" s="49"/>
      <c r="N50" s="49"/>
      <c r="O50" s="49"/>
      <c r="P50" s="49"/>
      <c r="Q50" s="49"/>
      <c r="R50" s="49"/>
      <c r="S50" s="49"/>
      <c r="T50" s="49"/>
      <c r="U50" s="49"/>
      <c r="V50" s="49"/>
      <c r="W50" s="49"/>
      <c r="X50" s="49"/>
      <c r="Y50" s="49"/>
      <c r="Z50" s="49"/>
    </row>
    <row r="51" spans="1:26" ht="14.25" customHeight="1" x14ac:dyDescent="0.2">
      <c r="A51" s="56"/>
      <c r="B51" s="49"/>
      <c r="C51" s="49"/>
      <c r="D51" s="57"/>
      <c r="E51" s="49"/>
      <c r="F51" s="49"/>
      <c r="G51" s="49"/>
      <c r="H51" s="49"/>
      <c r="I51" s="49"/>
      <c r="J51" s="49"/>
      <c r="K51" s="49"/>
      <c r="L51" s="49"/>
      <c r="M51" s="49"/>
      <c r="N51" s="49"/>
      <c r="O51" s="49"/>
      <c r="P51" s="49"/>
      <c r="Q51" s="49"/>
      <c r="R51" s="49"/>
      <c r="S51" s="49"/>
      <c r="T51" s="49"/>
      <c r="U51" s="49"/>
      <c r="V51" s="49"/>
      <c r="W51" s="49"/>
      <c r="X51" s="49"/>
      <c r="Y51" s="49"/>
      <c r="Z51" s="49"/>
    </row>
    <row r="52" spans="1:26" ht="14.25" customHeight="1" x14ac:dyDescent="0.2">
      <c r="A52" s="56"/>
      <c r="B52" s="49"/>
      <c r="C52" s="49"/>
      <c r="D52" s="57"/>
      <c r="E52" s="49"/>
      <c r="F52" s="49"/>
      <c r="G52" s="49"/>
      <c r="H52" s="49"/>
      <c r="I52" s="49"/>
      <c r="J52" s="49"/>
      <c r="K52" s="49"/>
      <c r="L52" s="49"/>
      <c r="M52" s="49"/>
      <c r="N52" s="49"/>
      <c r="O52" s="49"/>
      <c r="P52" s="49"/>
      <c r="Q52" s="49"/>
      <c r="R52" s="49"/>
      <c r="S52" s="49"/>
      <c r="T52" s="49"/>
      <c r="U52" s="49"/>
      <c r="V52" s="49"/>
      <c r="W52" s="49"/>
      <c r="X52" s="49"/>
      <c r="Y52" s="49"/>
      <c r="Z52" s="49"/>
    </row>
    <row r="53" spans="1:26" ht="14.25" customHeight="1" x14ac:dyDescent="0.2">
      <c r="A53" s="56"/>
      <c r="B53" s="49"/>
      <c r="C53" s="151">
        <f>C41-11384388.3</f>
        <v>-11384388.300000001</v>
      </c>
      <c r="D53" s="57"/>
      <c r="E53" s="49"/>
      <c r="F53" s="49"/>
      <c r="G53" s="49"/>
      <c r="H53" s="49"/>
      <c r="I53" s="49"/>
      <c r="J53" s="49"/>
      <c r="K53" s="49"/>
      <c r="L53" s="49"/>
      <c r="M53" s="49"/>
      <c r="N53" s="49"/>
      <c r="O53" s="49"/>
      <c r="P53" s="49"/>
      <c r="Q53" s="49"/>
      <c r="R53" s="49"/>
      <c r="S53" s="49"/>
      <c r="T53" s="49"/>
      <c r="U53" s="49"/>
      <c r="V53" s="49"/>
      <c r="W53" s="49"/>
      <c r="X53" s="49"/>
      <c r="Y53" s="49"/>
      <c r="Z53" s="49"/>
    </row>
    <row r="54" spans="1:26" ht="14.25" customHeight="1" x14ac:dyDescent="0.2">
      <c r="A54" s="56"/>
      <c r="B54" s="49"/>
      <c r="C54" s="49"/>
      <c r="D54" s="57"/>
      <c r="E54" s="49"/>
      <c r="F54" s="49"/>
      <c r="G54" s="49"/>
      <c r="H54" s="49"/>
      <c r="I54" s="49"/>
      <c r="J54" s="49"/>
      <c r="K54" s="49"/>
      <c r="L54" s="49"/>
      <c r="M54" s="49"/>
      <c r="N54" s="49"/>
      <c r="O54" s="49"/>
      <c r="P54" s="49"/>
      <c r="Q54" s="49"/>
      <c r="R54" s="49"/>
      <c r="S54" s="49"/>
      <c r="T54" s="49"/>
      <c r="U54" s="49"/>
      <c r="V54" s="49"/>
      <c r="W54" s="49"/>
      <c r="X54" s="49"/>
      <c r="Y54" s="49"/>
      <c r="Z54" s="49"/>
    </row>
    <row r="55" spans="1:26" ht="14.25" customHeight="1" x14ac:dyDescent="0.2">
      <c r="A55" s="56"/>
      <c r="B55" s="49"/>
      <c r="C55" s="49"/>
      <c r="D55" s="57"/>
      <c r="E55" s="49"/>
      <c r="F55" s="49"/>
      <c r="G55" s="49"/>
      <c r="H55" s="49"/>
      <c r="I55" s="49"/>
      <c r="J55" s="49"/>
      <c r="K55" s="49"/>
      <c r="L55" s="49"/>
      <c r="M55" s="49"/>
      <c r="N55" s="49"/>
      <c r="O55" s="49"/>
      <c r="P55" s="49"/>
      <c r="Q55" s="49"/>
      <c r="R55" s="49"/>
      <c r="S55" s="49"/>
      <c r="T55" s="49"/>
      <c r="U55" s="49"/>
      <c r="V55" s="49"/>
      <c r="W55" s="49"/>
      <c r="X55" s="49"/>
      <c r="Y55" s="49"/>
      <c r="Z55" s="49"/>
    </row>
    <row r="56" spans="1:26" ht="14.25" customHeight="1" x14ac:dyDescent="0.2">
      <c r="A56" s="56"/>
      <c r="B56" s="49"/>
      <c r="C56" s="49"/>
      <c r="D56" s="57"/>
      <c r="E56" s="49"/>
      <c r="F56" s="49"/>
      <c r="G56" s="49"/>
      <c r="H56" s="49"/>
      <c r="I56" s="49"/>
      <c r="J56" s="49"/>
      <c r="K56" s="49"/>
      <c r="L56" s="49"/>
      <c r="M56" s="49"/>
      <c r="N56" s="49"/>
      <c r="O56" s="49"/>
      <c r="P56" s="49"/>
      <c r="Q56" s="49"/>
      <c r="R56" s="49"/>
      <c r="S56" s="49"/>
      <c r="T56" s="49"/>
      <c r="U56" s="49"/>
      <c r="V56" s="49"/>
      <c r="W56" s="49"/>
      <c r="X56" s="49"/>
      <c r="Y56" s="49"/>
      <c r="Z56" s="49"/>
    </row>
    <row r="57" spans="1:26" ht="14.25" customHeight="1" x14ac:dyDescent="0.2">
      <c r="A57" s="56"/>
      <c r="B57" s="49"/>
      <c r="C57" s="49"/>
      <c r="D57" s="57"/>
      <c r="E57" s="49"/>
      <c r="F57" s="49"/>
      <c r="G57" s="49"/>
      <c r="H57" s="49"/>
      <c r="I57" s="49"/>
      <c r="J57" s="49"/>
      <c r="K57" s="49"/>
      <c r="L57" s="49"/>
      <c r="M57" s="49"/>
      <c r="N57" s="49"/>
      <c r="O57" s="49"/>
      <c r="P57" s="49"/>
      <c r="Q57" s="49"/>
      <c r="R57" s="49"/>
      <c r="S57" s="49"/>
      <c r="T57" s="49"/>
      <c r="U57" s="49"/>
      <c r="V57" s="49"/>
      <c r="W57" s="49"/>
      <c r="X57" s="49"/>
      <c r="Y57" s="49"/>
      <c r="Z57" s="49"/>
    </row>
    <row r="58" spans="1:26" ht="14.25" customHeight="1" x14ac:dyDescent="0.2">
      <c r="A58" s="56"/>
      <c r="B58" s="49"/>
      <c r="C58" s="49"/>
      <c r="D58" s="57"/>
      <c r="E58" s="49"/>
      <c r="F58" s="49"/>
      <c r="G58" s="49"/>
      <c r="H58" s="49"/>
      <c r="I58" s="49"/>
      <c r="J58" s="49"/>
      <c r="K58" s="49"/>
      <c r="L58" s="49"/>
      <c r="M58" s="49"/>
      <c r="N58" s="49"/>
      <c r="O58" s="49"/>
      <c r="P58" s="49"/>
      <c r="Q58" s="49"/>
      <c r="R58" s="49"/>
      <c r="S58" s="49"/>
      <c r="T58" s="49"/>
      <c r="U58" s="49"/>
      <c r="V58" s="49"/>
      <c r="W58" s="49"/>
      <c r="X58" s="49"/>
      <c r="Y58" s="49"/>
      <c r="Z58" s="49"/>
    </row>
    <row r="59" spans="1:26" ht="14.25" customHeight="1" x14ac:dyDescent="0.2">
      <c r="A59" s="56"/>
      <c r="B59" s="49"/>
      <c r="C59" s="49"/>
      <c r="D59" s="57"/>
      <c r="E59" s="49"/>
      <c r="F59" s="49"/>
      <c r="G59" s="49"/>
      <c r="H59" s="49"/>
      <c r="I59" s="49"/>
      <c r="J59" s="49"/>
      <c r="K59" s="49"/>
      <c r="L59" s="49"/>
      <c r="M59" s="49"/>
      <c r="N59" s="49"/>
      <c r="O59" s="49"/>
      <c r="P59" s="49"/>
      <c r="Q59" s="49"/>
      <c r="R59" s="49"/>
      <c r="S59" s="49"/>
      <c r="T59" s="49"/>
      <c r="U59" s="49"/>
      <c r="V59" s="49"/>
      <c r="W59" s="49"/>
      <c r="X59" s="49"/>
      <c r="Y59" s="49"/>
      <c r="Z59" s="49"/>
    </row>
    <row r="60" spans="1:26" ht="14.25" customHeight="1" x14ac:dyDescent="0.2">
      <c r="A60" s="56"/>
      <c r="B60" s="49"/>
      <c r="C60" s="49"/>
      <c r="D60" s="57"/>
      <c r="E60" s="49"/>
      <c r="F60" s="49"/>
      <c r="G60" s="49"/>
      <c r="H60" s="49"/>
      <c r="I60" s="49"/>
      <c r="J60" s="49"/>
      <c r="K60" s="49"/>
      <c r="L60" s="49"/>
      <c r="M60" s="49"/>
      <c r="N60" s="49"/>
      <c r="O60" s="49"/>
      <c r="P60" s="49"/>
      <c r="Q60" s="49"/>
      <c r="R60" s="49"/>
      <c r="S60" s="49"/>
      <c r="T60" s="49"/>
      <c r="U60" s="49"/>
      <c r="V60" s="49"/>
      <c r="W60" s="49"/>
      <c r="X60" s="49"/>
      <c r="Y60" s="49"/>
      <c r="Z60" s="49"/>
    </row>
    <row r="61" spans="1:26" ht="14.25" customHeight="1" x14ac:dyDescent="0.2">
      <c r="A61" s="56"/>
      <c r="B61" s="49"/>
      <c r="C61" s="49"/>
      <c r="D61" s="57"/>
      <c r="E61" s="49"/>
      <c r="F61" s="49"/>
      <c r="G61" s="49"/>
      <c r="H61" s="49"/>
      <c r="I61" s="49"/>
      <c r="J61" s="49"/>
      <c r="K61" s="49"/>
      <c r="L61" s="49"/>
      <c r="M61" s="49"/>
      <c r="N61" s="49"/>
      <c r="O61" s="49"/>
      <c r="P61" s="49"/>
      <c r="Q61" s="49"/>
      <c r="R61" s="49"/>
      <c r="S61" s="49"/>
      <c r="T61" s="49"/>
      <c r="U61" s="49"/>
      <c r="V61" s="49"/>
      <c r="W61" s="49"/>
      <c r="X61" s="49"/>
      <c r="Y61" s="49"/>
      <c r="Z61" s="49"/>
    </row>
    <row r="62" spans="1:26" ht="14.25" customHeight="1" x14ac:dyDescent="0.2">
      <c r="A62" s="56"/>
      <c r="B62" s="49"/>
      <c r="C62" s="49"/>
      <c r="D62" s="57"/>
      <c r="E62" s="49"/>
      <c r="F62" s="49"/>
      <c r="G62" s="49"/>
      <c r="H62" s="49"/>
      <c r="I62" s="49"/>
      <c r="J62" s="49"/>
      <c r="K62" s="49"/>
      <c r="L62" s="49"/>
      <c r="M62" s="49"/>
      <c r="N62" s="49"/>
      <c r="O62" s="49"/>
      <c r="P62" s="49"/>
      <c r="Q62" s="49"/>
      <c r="R62" s="49"/>
      <c r="S62" s="49"/>
      <c r="T62" s="49"/>
      <c r="U62" s="49"/>
      <c r="V62" s="49"/>
      <c r="W62" s="49"/>
      <c r="X62" s="49"/>
      <c r="Y62" s="49"/>
      <c r="Z62" s="49"/>
    </row>
    <row r="63" spans="1:26" ht="14.25" customHeight="1" x14ac:dyDescent="0.2">
      <c r="A63" s="56"/>
      <c r="B63" s="49"/>
      <c r="C63" s="49"/>
      <c r="D63" s="57"/>
      <c r="E63" s="49"/>
      <c r="F63" s="49"/>
      <c r="G63" s="49"/>
      <c r="H63" s="49"/>
      <c r="I63" s="49"/>
      <c r="J63" s="49"/>
      <c r="K63" s="49"/>
      <c r="L63" s="49"/>
      <c r="M63" s="49"/>
      <c r="N63" s="49"/>
      <c r="O63" s="49"/>
      <c r="P63" s="49"/>
      <c r="Q63" s="49"/>
      <c r="R63" s="49"/>
      <c r="S63" s="49"/>
      <c r="T63" s="49"/>
      <c r="U63" s="49"/>
      <c r="V63" s="49"/>
      <c r="W63" s="49"/>
      <c r="X63" s="49"/>
      <c r="Y63" s="49"/>
      <c r="Z63" s="49"/>
    </row>
    <row r="64" spans="1:26" ht="14.25" customHeight="1" x14ac:dyDescent="0.2">
      <c r="A64" s="56"/>
      <c r="B64" s="49"/>
      <c r="C64" s="49"/>
      <c r="D64" s="57"/>
      <c r="E64" s="49"/>
      <c r="F64" s="49"/>
      <c r="G64" s="49"/>
      <c r="H64" s="49"/>
      <c r="I64" s="49"/>
      <c r="J64" s="49"/>
      <c r="K64" s="49"/>
      <c r="L64" s="49"/>
      <c r="M64" s="49"/>
      <c r="N64" s="49"/>
      <c r="O64" s="49"/>
      <c r="P64" s="49"/>
      <c r="Q64" s="49"/>
      <c r="R64" s="49"/>
      <c r="S64" s="49"/>
      <c r="T64" s="49"/>
      <c r="U64" s="49"/>
      <c r="V64" s="49"/>
      <c r="W64" s="49"/>
      <c r="X64" s="49"/>
      <c r="Y64" s="49"/>
      <c r="Z64" s="49"/>
    </row>
    <row r="65" spans="1:26" ht="14.25" customHeight="1" x14ac:dyDescent="0.2">
      <c r="A65" s="56"/>
      <c r="B65" s="49"/>
      <c r="C65" s="49"/>
      <c r="D65" s="57"/>
      <c r="E65" s="49"/>
      <c r="F65" s="49"/>
      <c r="G65" s="49"/>
      <c r="H65" s="49"/>
      <c r="I65" s="49"/>
      <c r="J65" s="49"/>
      <c r="K65" s="49"/>
      <c r="L65" s="49"/>
      <c r="M65" s="49"/>
      <c r="N65" s="49"/>
      <c r="O65" s="49"/>
      <c r="P65" s="49"/>
      <c r="Q65" s="49"/>
      <c r="R65" s="49"/>
      <c r="S65" s="49"/>
      <c r="T65" s="49"/>
      <c r="U65" s="49"/>
      <c r="V65" s="49"/>
      <c r="W65" s="49"/>
      <c r="X65" s="49"/>
      <c r="Y65" s="49"/>
      <c r="Z65" s="49"/>
    </row>
    <row r="66" spans="1:26" ht="14.25" customHeight="1" x14ac:dyDescent="0.2">
      <c r="A66" s="56"/>
      <c r="B66" s="49"/>
      <c r="C66" s="49"/>
      <c r="D66" s="57"/>
      <c r="E66" s="49"/>
      <c r="F66" s="49"/>
      <c r="G66" s="49"/>
      <c r="H66" s="49"/>
      <c r="I66" s="49"/>
      <c r="J66" s="49"/>
      <c r="K66" s="49"/>
      <c r="L66" s="49"/>
      <c r="M66" s="49"/>
      <c r="N66" s="49"/>
      <c r="O66" s="49"/>
      <c r="P66" s="49"/>
      <c r="Q66" s="49"/>
      <c r="R66" s="49"/>
      <c r="S66" s="49"/>
      <c r="T66" s="49"/>
      <c r="U66" s="49"/>
      <c r="V66" s="49"/>
      <c r="W66" s="49"/>
      <c r="X66" s="49"/>
      <c r="Y66" s="49"/>
      <c r="Z66" s="49"/>
    </row>
    <row r="67" spans="1:26" ht="14.25" customHeight="1" x14ac:dyDescent="0.2">
      <c r="A67" s="56"/>
      <c r="B67" s="49"/>
      <c r="C67" s="49"/>
      <c r="D67" s="57"/>
      <c r="E67" s="49"/>
      <c r="F67" s="49"/>
      <c r="G67" s="49"/>
      <c r="H67" s="49"/>
      <c r="I67" s="49"/>
      <c r="J67" s="49"/>
      <c r="K67" s="49"/>
      <c r="L67" s="49"/>
      <c r="M67" s="49"/>
      <c r="N67" s="49"/>
      <c r="O67" s="49"/>
      <c r="P67" s="49"/>
      <c r="Q67" s="49"/>
      <c r="R67" s="49"/>
      <c r="S67" s="49"/>
      <c r="T67" s="49"/>
      <c r="U67" s="49"/>
      <c r="V67" s="49"/>
      <c r="W67" s="49"/>
      <c r="X67" s="49"/>
      <c r="Y67" s="49"/>
      <c r="Z67" s="49"/>
    </row>
    <row r="68" spans="1:26" ht="14.25" customHeight="1" x14ac:dyDescent="0.2">
      <c r="A68" s="56"/>
      <c r="B68" s="49"/>
      <c r="C68" s="49"/>
      <c r="D68" s="57"/>
      <c r="E68" s="49"/>
      <c r="F68" s="49"/>
      <c r="G68" s="49"/>
      <c r="H68" s="49"/>
      <c r="I68" s="49"/>
      <c r="J68" s="49"/>
      <c r="K68" s="49"/>
      <c r="L68" s="49"/>
      <c r="M68" s="49"/>
      <c r="N68" s="49"/>
      <c r="O68" s="49"/>
      <c r="P68" s="49"/>
      <c r="Q68" s="49"/>
      <c r="R68" s="49"/>
      <c r="S68" s="49"/>
      <c r="T68" s="49"/>
      <c r="U68" s="49"/>
      <c r="V68" s="49"/>
      <c r="W68" s="49"/>
      <c r="X68" s="49"/>
      <c r="Y68" s="49"/>
      <c r="Z68" s="49"/>
    </row>
    <row r="69" spans="1:26" ht="14.25" customHeight="1" x14ac:dyDescent="0.2">
      <c r="A69" s="56"/>
      <c r="B69" s="49"/>
      <c r="C69" s="49"/>
      <c r="D69" s="57"/>
      <c r="E69" s="49"/>
      <c r="F69" s="49"/>
      <c r="G69" s="49"/>
      <c r="H69" s="49"/>
      <c r="I69" s="49"/>
      <c r="J69" s="49"/>
      <c r="K69" s="49"/>
      <c r="L69" s="49"/>
      <c r="M69" s="49"/>
      <c r="N69" s="49"/>
      <c r="O69" s="49"/>
      <c r="P69" s="49"/>
      <c r="Q69" s="49"/>
      <c r="R69" s="49"/>
      <c r="S69" s="49"/>
      <c r="T69" s="49"/>
      <c r="U69" s="49"/>
      <c r="V69" s="49"/>
      <c r="W69" s="49"/>
      <c r="X69" s="49"/>
      <c r="Y69" s="49"/>
      <c r="Z69" s="49"/>
    </row>
    <row r="70" spans="1:26" ht="14.25" customHeight="1" x14ac:dyDescent="0.2">
      <c r="A70" s="56"/>
      <c r="B70" s="49"/>
      <c r="C70" s="49"/>
      <c r="D70" s="57"/>
      <c r="E70" s="49"/>
      <c r="F70" s="49"/>
      <c r="G70" s="49"/>
      <c r="H70" s="49"/>
      <c r="I70" s="49"/>
      <c r="J70" s="49"/>
      <c r="K70" s="49"/>
      <c r="L70" s="49"/>
      <c r="M70" s="49"/>
      <c r="N70" s="49"/>
      <c r="O70" s="49"/>
      <c r="P70" s="49"/>
      <c r="Q70" s="49"/>
      <c r="R70" s="49"/>
      <c r="S70" s="49"/>
      <c r="T70" s="49"/>
      <c r="U70" s="49"/>
      <c r="V70" s="49"/>
      <c r="W70" s="49"/>
      <c r="X70" s="49"/>
      <c r="Y70" s="49"/>
      <c r="Z70" s="49"/>
    </row>
    <row r="71" spans="1:26" ht="14.25" customHeight="1" x14ac:dyDescent="0.2">
      <c r="A71" s="56"/>
      <c r="B71" s="49"/>
      <c r="C71" s="49"/>
      <c r="D71" s="57"/>
      <c r="E71" s="49"/>
      <c r="F71" s="49"/>
      <c r="G71" s="49"/>
      <c r="H71" s="49"/>
      <c r="I71" s="49"/>
      <c r="J71" s="49"/>
      <c r="K71" s="49"/>
      <c r="L71" s="49"/>
      <c r="M71" s="49"/>
      <c r="N71" s="49"/>
      <c r="O71" s="49"/>
      <c r="P71" s="49"/>
      <c r="Q71" s="49"/>
      <c r="R71" s="49"/>
      <c r="S71" s="49"/>
      <c r="T71" s="49"/>
      <c r="U71" s="49"/>
      <c r="V71" s="49"/>
      <c r="W71" s="49"/>
      <c r="X71" s="49"/>
      <c r="Y71" s="49"/>
      <c r="Z71" s="49"/>
    </row>
    <row r="72" spans="1:26" ht="14.25" customHeight="1" x14ac:dyDescent="0.2">
      <c r="A72" s="56"/>
      <c r="B72" s="49"/>
      <c r="C72" s="49"/>
      <c r="D72" s="57"/>
      <c r="E72" s="49"/>
      <c r="F72" s="49"/>
      <c r="G72" s="49"/>
      <c r="H72" s="49"/>
      <c r="I72" s="49"/>
      <c r="J72" s="49"/>
      <c r="K72" s="49"/>
      <c r="L72" s="49"/>
      <c r="M72" s="49"/>
      <c r="N72" s="49"/>
      <c r="O72" s="49"/>
      <c r="P72" s="49"/>
      <c r="Q72" s="49"/>
      <c r="R72" s="49"/>
      <c r="S72" s="49"/>
      <c r="T72" s="49"/>
      <c r="U72" s="49"/>
      <c r="V72" s="49"/>
      <c r="W72" s="49"/>
      <c r="X72" s="49"/>
      <c r="Y72" s="49"/>
      <c r="Z72" s="49"/>
    </row>
    <row r="73" spans="1:26" ht="14.25" customHeight="1" x14ac:dyDescent="0.2">
      <c r="A73" s="56"/>
      <c r="B73" s="49"/>
      <c r="C73" s="49"/>
      <c r="D73" s="57"/>
      <c r="E73" s="49"/>
      <c r="F73" s="49"/>
      <c r="G73" s="49"/>
      <c r="H73" s="49"/>
      <c r="I73" s="49"/>
      <c r="J73" s="49"/>
      <c r="K73" s="49"/>
      <c r="L73" s="49"/>
      <c r="M73" s="49"/>
      <c r="N73" s="49"/>
      <c r="O73" s="49"/>
      <c r="P73" s="49"/>
      <c r="Q73" s="49"/>
      <c r="R73" s="49"/>
      <c r="S73" s="49"/>
      <c r="T73" s="49"/>
      <c r="U73" s="49"/>
      <c r="V73" s="49"/>
      <c r="W73" s="49"/>
      <c r="X73" s="49"/>
      <c r="Y73" s="49"/>
      <c r="Z73" s="49"/>
    </row>
    <row r="74" spans="1:26" ht="14.25" customHeight="1" x14ac:dyDescent="0.2">
      <c r="A74" s="56"/>
      <c r="B74" s="49"/>
      <c r="C74" s="49"/>
      <c r="D74" s="57"/>
      <c r="E74" s="49"/>
      <c r="F74" s="49"/>
      <c r="G74" s="49"/>
      <c r="H74" s="49"/>
      <c r="I74" s="49"/>
      <c r="J74" s="49"/>
      <c r="K74" s="49"/>
      <c r="L74" s="49"/>
      <c r="M74" s="49"/>
      <c r="N74" s="49"/>
      <c r="O74" s="49"/>
      <c r="P74" s="49"/>
      <c r="Q74" s="49"/>
      <c r="R74" s="49"/>
      <c r="S74" s="49"/>
      <c r="T74" s="49"/>
      <c r="U74" s="49"/>
      <c r="V74" s="49"/>
      <c r="W74" s="49"/>
      <c r="X74" s="49"/>
      <c r="Y74" s="49"/>
      <c r="Z74" s="49"/>
    </row>
    <row r="75" spans="1:26" ht="14.25" customHeight="1" x14ac:dyDescent="0.2">
      <c r="A75" s="56"/>
      <c r="B75" s="49"/>
      <c r="C75" s="49"/>
      <c r="D75" s="57"/>
      <c r="E75" s="49"/>
      <c r="F75" s="49"/>
      <c r="G75" s="49"/>
      <c r="H75" s="49"/>
      <c r="I75" s="49"/>
      <c r="J75" s="49"/>
      <c r="K75" s="49"/>
      <c r="L75" s="49"/>
      <c r="M75" s="49"/>
      <c r="N75" s="49"/>
      <c r="O75" s="49"/>
      <c r="P75" s="49"/>
      <c r="Q75" s="49"/>
      <c r="R75" s="49"/>
      <c r="S75" s="49"/>
      <c r="T75" s="49"/>
      <c r="U75" s="49"/>
      <c r="V75" s="49"/>
      <c r="W75" s="49"/>
      <c r="X75" s="49"/>
      <c r="Y75" s="49"/>
      <c r="Z75" s="49"/>
    </row>
    <row r="76" spans="1:26" ht="14.25" customHeight="1" x14ac:dyDescent="0.2">
      <c r="A76" s="56"/>
      <c r="B76" s="49"/>
      <c r="C76" s="49"/>
      <c r="D76" s="57"/>
      <c r="E76" s="49"/>
      <c r="F76" s="49"/>
      <c r="G76" s="49"/>
      <c r="H76" s="49"/>
      <c r="I76" s="49"/>
      <c r="J76" s="49"/>
      <c r="K76" s="49"/>
      <c r="L76" s="49"/>
      <c r="M76" s="49"/>
      <c r="N76" s="49"/>
      <c r="O76" s="49"/>
      <c r="P76" s="49"/>
      <c r="Q76" s="49"/>
      <c r="R76" s="49"/>
      <c r="S76" s="49"/>
      <c r="T76" s="49"/>
      <c r="U76" s="49"/>
      <c r="V76" s="49"/>
      <c r="W76" s="49"/>
      <c r="X76" s="49"/>
      <c r="Y76" s="49"/>
      <c r="Z76" s="49"/>
    </row>
    <row r="77" spans="1:26" ht="14.25" customHeight="1" x14ac:dyDescent="0.2">
      <c r="A77" s="56"/>
      <c r="B77" s="49"/>
      <c r="C77" s="49"/>
      <c r="D77" s="57"/>
      <c r="E77" s="49"/>
      <c r="F77" s="49"/>
      <c r="G77" s="49"/>
      <c r="H77" s="49"/>
      <c r="I77" s="49"/>
      <c r="J77" s="49"/>
      <c r="K77" s="49"/>
      <c r="L77" s="49"/>
      <c r="M77" s="49"/>
      <c r="N77" s="49"/>
      <c r="O77" s="49"/>
      <c r="P77" s="49"/>
      <c r="Q77" s="49"/>
      <c r="R77" s="49"/>
      <c r="S77" s="49"/>
      <c r="T77" s="49"/>
      <c r="U77" s="49"/>
      <c r="V77" s="49"/>
      <c r="W77" s="49"/>
      <c r="X77" s="49"/>
      <c r="Y77" s="49"/>
      <c r="Z77" s="49"/>
    </row>
    <row r="78" spans="1:26" ht="14.25" customHeight="1" x14ac:dyDescent="0.2">
      <c r="A78" s="56"/>
      <c r="B78" s="49"/>
      <c r="C78" s="49"/>
      <c r="D78" s="57"/>
      <c r="E78" s="49"/>
      <c r="F78" s="49"/>
      <c r="G78" s="49"/>
      <c r="H78" s="49"/>
      <c r="I78" s="49"/>
      <c r="J78" s="49"/>
      <c r="K78" s="49"/>
      <c r="L78" s="49"/>
      <c r="M78" s="49"/>
      <c r="N78" s="49"/>
      <c r="O78" s="49"/>
      <c r="P78" s="49"/>
      <c r="Q78" s="49"/>
      <c r="R78" s="49"/>
      <c r="S78" s="49"/>
      <c r="T78" s="49"/>
      <c r="U78" s="49"/>
      <c r="V78" s="49"/>
      <c r="W78" s="49"/>
      <c r="X78" s="49"/>
      <c r="Y78" s="49"/>
      <c r="Z78" s="49"/>
    </row>
    <row r="79" spans="1:26" ht="14.25" customHeight="1" x14ac:dyDescent="0.2">
      <c r="A79" s="56"/>
      <c r="B79" s="49"/>
      <c r="C79" s="49"/>
      <c r="D79" s="57"/>
      <c r="E79" s="49"/>
      <c r="F79" s="49"/>
      <c r="G79" s="49"/>
      <c r="H79" s="49"/>
      <c r="I79" s="49"/>
      <c r="J79" s="49"/>
      <c r="K79" s="49"/>
      <c r="L79" s="49"/>
      <c r="M79" s="49"/>
      <c r="N79" s="49"/>
      <c r="O79" s="49"/>
      <c r="P79" s="49"/>
      <c r="Q79" s="49"/>
      <c r="R79" s="49"/>
      <c r="S79" s="49"/>
      <c r="T79" s="49"/>
      <c r="U79" s="49"/>
      <c r="V79" s="49"/>
      <c r="W79" s="49"/>
      <c r="X79" s="49"/>
      <c r="Y79" s="49"/>
      <c r="Z79" s="49"/>
    </row>
    <row r="80" spans="1:26" ht="14.25" customHeight="1" x14ac:dyDescent="0.2">
      <c r="A80" s="56"/>
      <c r="B80" s="49"/>
      <c r="C80" s="49"/>
      <c r="D80" s="57"/>
      <c r="E80" s="49"/>
      <c r="F80" s="49"/>
      <c r="G80" s="49"/>
      <c r="H80" s="49"/>
      <c r="I80" s="49"/>
      <c r="J80" s="49"/>
      <c r="K80" s="49"/>
      <c r="L80" s="49"/>
      <c r="M80" s="49"/>
      <c r="N80" s="49"/>
      <c r="O80" s="49"/>
      <c r="P80" s="49"/>
      <c r="Q80" s="49"/>
      <c r="R80" s="49"/>
      <c r="S80" s="49"/>
      <c r="T80" s="49"/>
      <c r="U80" s="49"/>
      <c r="V80" s="49"/>
      <c r="W80" s="49"/>
      <c r="X80" s="49"/>
      <c r="Y80" s="49"/>
      <c r="Z80" s="49"/>
    </row>
    <row r="81" spans="1:26" ht="14.25" customHeight="1" x14ac:dyDescent="0.2">
      <c r="A81" s="56"/>
      <c r="B81" s="49"/>
      <c r="C81" s="49"/>
      <c r="D81" s="57"/>
      <c r="E81" s="49"/>
      <c r="F81" s="49"/>
      <c r="G81" s="49"/>
      <c r="H81" s="49"/>
      <c r="I81" s="49"/>
      <c r="J81" s="49"/>
      <c r="K81" s="49"/>
      <c r="L81" s="49"/>
      <c r="M81" s="49"/>
      <c r="N81" s="49"/>
      <c r="O81" s="49"/>
      <c r="P81" s="49"/>
      <c r="Q81" s="49"/>
      <c r="R81" s="49"/>
      <c r="S81" s="49"/>
      <c r="T81" s="49"/>
      <c r="U81" s="49"/>
      <c r="V81" s="49"/>
      <c r="W81" s="49"/>
      <c r="X81" s="49"/>
      <c r="Y81" s="49"/>
      <c r="Z81" s="49"/>
    </row>
    <row r="82" spans="1:26" ht="14.25" customHeight="1" x14ac:dyDescent="0.2">
      <c r="A82" s="56"/>
      <c r="B82" s="49"/>
      <c r="C82" s="49"/>
      <c r="D82" s="57"/>
      <c r="E82" s="49"/>
      <c r="F82" s="49"/>
      <c r="G82" s="49"/>
      <c r="H82" s="49"/>
      <c r="I82" s="49"/>
      <c r="J82" s="49"/>
      <c r="K82" s="49"/>
      <c r="L82" s="49"/>
      <c r="M82" s="49"/>
      <c r="N82" s="49"/>
      <c r="O82" s="49"/>
      <c r="P82" s="49"/>
      <c r="Q82" s="49"/>
      <c r="R82" s="49"/>
      <c r="S82" s="49"/>
      <c r="T82" s="49"/>
      <c r="U82" s="49"/>
      <c r="V82" s="49"/>
      <c r="W82" s="49"/>
      <c r="X82" s="49"/>
      <c r="Y82" s="49"/>
      <c r="Z82" s="49"/>
    </row>
    <row r="83" spans="1:26" ht="14.25" customHeight="1" x14ac:dyDescent="0.2">
      <c r="A83" s="56"/>
      <c r="B83" s="49"/>
      <c r="C83" s="49"/>
      <c r="D83" s="57"/>
      <c r="E83" s="49"/>
      <c r="F83" s="49"/>
      <c r="G83" s="49"/>
      <c r="H83" s="49"/>
      <c r="I83" s="49"/>
      <c r="J83" s="49"/>
      <c r="K83" s="49"/>
      <c r="L83" s="49"/>
      <c r="M83" s="49"/>
      <c r="N83" s="49"/>
      <c r="O83" s="49"/>
      <c r="P83" s="49"/>
      <c r="Q83" s="49"/>
      <c r="R83" s="49"/>
      <c r="S83" s="49"/>
      <c r="T83" s="49"/>
      <c r="U83" s="49"/>
      <c r="V83" s="49"/>
      <c r="W83" s="49"/>
      <c r="X83" s="49"/>
      <c r="Y83" s="49"/>
      <c r="Z83" s="49"/>
    </row>
    <row r="84" spans="1:26" ht="14.25" customHeight="1" x14ac:dyDescent="0.2">
      <c r="A84" s="56"/>
      <c r="B84" s="49"/>
      <c r="C84" s="49"/>
      <c r="D84" s="57"/>
      <c r="E84" s="49"/>
      <c r="F84" s="49"/>
      <c r="G84" s="49"/>
      <c r="H84" s="49"/>
      <c r="I84" s="49"/>
      <c r="J84" s="49"/>
      <c r="K84" s="49"/>
      <c r="L84" s="49"/>
      <c r="M84" s="49"/>
      <c r="N84" s="49"/>
      <c r="O84" s="49"/>
      <c r="P84" s="49"/>
      <c r="Q84" s="49"/>
      <c r="R84" s="49"/>
      <c r="S84" s="49"/>
      <c r="T84" s="49"/>
      <c r="U84" s="49"/>
      <c r="V84" s="49"/>
      <c r="W84" s="49"/>
      <c r="X84" s="49"/>
      <c r="Y84" s="49"/>
      <c r="Z84" s="49"/>
    </row>
    <row r="85" spans="1:26" ht="14.25" customHeight="1" x14ac:dyDescent="0.2">
      <c r="A85" s="56"/>
      <c r="B85" s="49"/>
      <c r="C85" s="49"/>
      <c r="D85" s="57"/>
      <c r="E85" s="49"/>
      <c r="F85" s="49"/>
      <c r="G85" s="49"/>
      <c r="H85" s="49"/>
      <c r="I85" s="49"/>
      <c r="J85" s="49"/>
      <c r="K85" s="49"/>
      <c r="L85" s="49"/>
      <c r="M85" s="49"/>
      <c r="N85" s="49"/>
      <c r="O85" s="49"/>
      <c r="P85" s="49"/>
      <c r="Q85" s="49"/>
      <c r="R85" s="49"/>
      <c r="S85" s="49"/>
      <c r="T85" s="49"/>
      <c r="U85" s="49"/>
      <c r="V85" s="49"/>
      <c r="W85" s="49"/>
      <c r="X85" s="49"/>
      <c r="Y85" s="49"/>
      <c r="Z85" s="49"/>
    </row>
    <row r="86" spans="1:26" ht="14.25" customHeight="1" x14ac:dyDescent="0.2">
      <c r="A86" s="56"/>
      <c r="B86" s="49"/>
      <c r="C86" s="49"/>
      <c r="D86" s="57"/>
      <c r="E86" s="49"/>
      <c r="F86" s="49"/>
      <c r="G86" s="49"/>
      <c r="H86" s="49"/>
      <c r="I86" s="49"/>
      <c r="J86" s="49"/>
      <c r="K86" s="49"/>
      <c r="L86" s="49"/>
      <c r="M86" s="49"/>
      <c r="N86" s="49"/>
      <c r="O86" s="49"/>
      <c r="P86" s="49"/>
      <c r="Q86" s="49"/>
      <c r="R86" s="49"/>
      <c r="S86" s="49"/>
      <c r="T86" s="49"/>
      <c r="U86" s="49"/>
      <c r="V86" s="49"/>
      <c r="W86" s="49"/>
      <c r="X86" s="49"/>
      <c r="Y86" s="49"/>
      <c r="Z86" s="49"/>
    </row>
    <row r="87" spans="1:26" ht="14.25" customHeight="1" x14ac:dyDescent="0.2">
      <c r="A87" s="56"/>
      <c r="B87" s="49"/>
      <c r="C87" s="49"/>
      <c r="D87" s="57"/>
      <c r="E87" s="49"/>
      <c r="F87" s="49"/>
      <c r="G87" s="49"/>
      <c r="H87" s="49"/>
      <c r="I87" s="49"/>
      <c r="J87" s="49"/>
      <c r="K87" s="49"/>
      <c r="L87" s="49"/>
      <c r="M87" s="49"/>
      <c r="N87" s="49"/>
      <c r="O87" s="49"/>
      <c r="P87" s="49"/>
      <c r="Q87" s="49"/>
      <c r="R87" s="49"/>
      <c r="S87" s="49"/>
      <c r="T87" s="49"/>
      <c r="U87" s="49"/>
      <c r="V87" s="49"/>
      <c r="W87" s="49"/>
      <c r="X87" s="49"/>
      <c r="Y87" s="49"/>
      <c r="Z87" s="49"/>
    </row>
    <row r="88" spans="1:26" ht="14.25" customHeight="1" x14ac:dyDescent="0.2">
      <c r="A88" s="56"/>
      <c r="B88" s="49"/>
      <c r="C88" s="49"/>
      <c r="D88" s="57"/>
      <c r="E88" s="49"/>
      <c r="F88" s="49"/>
      <c r="G88" s="49"/>
      <c r="H88" s="49"/>
      <c r="I88" s="49"/>
      <c r="J88" s="49"/>
      <c r="K88" s="49"/>
      <c r="L88" s="49"/>
      <c r="M88" s="49"/>
      <c r="N88" s="49"/>
      <c r="O88" s="49"/>
      <c r="P88" s="49"/>
      <c r="Q88" s="49"/>
      <c r="R88" s="49"/>
      <c r="S88" s="49"/>
      <c r="T88" s="49"/>
      <c r="U88" s="49"/>
      <c r="V88" s="49"/>
      <c r="W88" s="49"/>
      <c r="X88" s="49"/>
      <c r="Y88" s="49"/>
      <c r="Z88" s="49"/>
    </row>
    <row r="89" spans="1:26" ht="14.25" customHeight="1" x14ac:dyDescent="0.2">
      <c r="A89" s="56"/>
      <c r="B89" s="49"/>
      <c r="C89" s="49"/>
      <c r="D89" s="57"/>
      <c r="E89" s="49"/>
      <c r="F89" s="49"/>
      <c r="G89" s="49"/>
      <c r="H89" s="49"/>
      <c r="I89" s="49"/>
      <c r="J89" s="49"/>
      <c r="K89" s="49"/>
      <c r="L89" s="49"/>
      <c r="M89" s="49"/>
      <c r="N89" s="49"/>
      <c r="O89" s="49"/>
      <c r="P89" s="49"/>
      <c r="Q89" s="49"/>
      <c r="R89" s="49"/>
      <c r="S89" s="49"/>
      <c r="T89" s="49"/>
      <c r="U89" s="49"/>
      <c r="V89" s="49"/>
      <c r="W89" s="49"/>
      <c r="X89" s="49"/>
      <c r="Y89" s="49"/>
      <c r="Z89" s="49"/>
    </row>
    <row r="90" spans="1:26" ht="14.25" customHeight="1" x14ac:dyDescent="0.2">
      <c r="A90" s="56"/>
      <c r="B90" s="49"/>
      <c r="C90" s="49"/>
      <c r="D90" s="57"/>
      <c r="E90" s="49"/>
      <c r="F90" s="49"/>
      <c r="G90" s="49"/>
      <c r="H90" s="49"/>
      <c r="I90" s="49"/>
      <c r="J90" s="49"/>
      <c r="K90" s="49"/>
      <c r="L90" s="49"/>
      <c r="M90" s="49"/>
      <c r="N90" s="49"/>
      <c r="O90" s="49"/>
      <c r="P90" s="49"/>
      <c r="Q90" s="49"/>
      <c r="R90" s="49"/>
      <c r="S90" s="49"/>
      <c r="T90" s="49"/>
      <c r="U90" s="49"/>
      <c r="V90" s="49"/>
      <c r="W90" s="49"/>
      <c r="X90" s="49"/>
      <c r="Y90" s="49"/>
      <c r="Z90" s="49"/>
    </row>
    <row r="91" spans="1:26" ht="14.25" customHeight="1" x14ac:dyDescent="0.2">
      <c r="A91" s="56"/>
      <c r="B91" s="49"/>
      <c r="C91" s="49"/>
      <c r="D91" s="57"/>
      <c r="E91" s="49"/>
      <c r="F91" s="49"/>
      <c r="G91" s="49"/>
      <c r="H91" s="49"/>
      <c r="I91" s="49"/>
      <c r="J91" s="49"/>
      <c r="K91" s="49"/>
      <c r="L91" s="49"/>
      <c r="M91" s="49"/>
      <c r="N91" s="49"/>
      <c r="O91" s="49"/>
      <c r="P91" s="49"/>
      <c r="Q91" s="49"/>
      <c r="R91" s="49"/>
      <c r="S91" s="49"/>
      <c r="T91" s="49"/>
      <c r="U91" s="49"/>
      <c r="V91" s="49"/>
      <c r="W91" s="49"/>
      <c r="X91" s="49"/>
      <c r="Y91" s="49"/>
      <c r="Z91" s="49"/>
    </row>
    <row r="92" spans="1:26" ht="14.25" customHeight="1" x14ac:dyDescent="0.2">
      <c r="A92" s="56"/>
      <c r="B92" s="49"/>
      <c r="C92" s="49"/>
      <c r="D92" s="57"/>
      <c r="E92" s="49"/>
      <c r="F92" s="49"/>
      <c r="G92" s="49"/>
      <c r="H92" s="49"/>
      <c r="I92" s="49"/>
      <c r="J92" s="49"/>
      <c r="K92" s="49"/>
      <c r="L92" s="49"/>
      <c r="M92" s="49"/>
      <c r="N92" s="49"/>
      <c r="O92" s="49"/>
      <c r="P92" s="49"/>
      <c r="Q92" s="49"/>
      <c r="R92" s="49"/>
      <c r="S92" s="49"/>
      <c r="T92" s="49"/>
      <c r="U92" s="49"/>
      <c r="V92" s="49"/>
      <c r="W92" s="49"/>
      <c r="X92" s="49"/>
      <c r="Y92" s="49"/>
      <c r="Z92" s="49"/>
    </row>
    <row r="93" spans="1:26" ht="14.25" customHeight="1" x14ac:dyDescent="0.2">
      <c r="A93" s="56"/>
      <c r="B93" s="49"/>
      <c r="C93" s="49"/>
      <c r="D93" s="57"/>
      <c r="E93" s="49"/>
      <c r="F93" s="49"/>
      <c r="G93" s="49"/>
      <c r="H93" s="49"/>
      <c r="I93" s="49"/>
      <c r="J93" s="49"/>
      <c r="K93" s="49"/>
      <c r="L93" s="49"/>
      <c r="M93" s="49"/>
      <c r="N93" s="49"/>
      <c r="O93" s="49"/>
      <c r="P93" s="49"/>
      <c r="Q93" s="49"/>
      <c r="R93" s="49"/>
      <c r="S93" s="49"/>
      <c r="T93" s="49"/>
      <c r="U93" s="49"/>
      <c r="V93" s="49"/>
      <c r="W93" s="49"/>
      <c r="X93" s="49"/>
      <c r="Y93" s="49"/>
      <c r="Z93" s="49"/>
    </row>
    <row r="94" spans="1:26" ht="14.25" customHeight="1" x14ac:dyDescent="0.2">
      <c r="A94" s="56"/>
      <c r="B94" s="49"/>
      <c r="C94" s="49"/>
      <c r="D94" s="57"/>
      <c r="E94" s="49"/>
      <c r="F94" s="49"/>
      <c r="G94" s="49"/>
      <c r="H94" s="49"/>
      <c r="I94" s="49"/>
      <c r="J94" s="49"/>
      <c r="K94" s="49"/>
      <c r="L94" s="49"/>
      <c r="M94" s="49"/>
      <c r="N94" s="49"/>
      <c r="O94" s="49"/>
      <c r="P94" s="49"/>
      <c r="Q94" s="49"/>
      <c r="R94" s="49"/>
      <c r="S94" s="49"/>
      <c r="T94" s="49"/>
      <c r="U94" s="49"/>
      <c r="V94" s="49"/>
      <c r="W94" s="49"/>
      <c r="X94" s="49"/>
      <c r="Y94" s="49"/>
      <c r="Z94" s="49"/>
    </row>
    <row r="95" spans="1:26" ht="14.25" customHeight="1" x14ac:dyDescent="0.2">
      <c r="A95" s="56"/>
      <c r="B95" s="49"/>
      <c r="C95" s="49"/>
      <c r="D95" s="57"/>
      <c r="E95" s="49"/>
      <c r="F95" s="49"/>
      <c r="G95" s="49"/>
      <c r="H95" s="49"/>
      <c r="I95" s="49"/>
      <c r="J95" s="49"/>
      <c r="K95" s="49"/>
      <c r="L95" s="49"/>
      <c r="M95" s="49"/>
      <c r="N95" s="49"/>
      <c r="O95" s="49"/>
      <c r="P95" s="49"/>
      <c r="Q95" s="49"/>
      <c r="R95" s="49"/>
      <c r="S95" s="49"/>
      <c r="T95" s="49"/>
      <c r="U95" s="49"/>
      <c r="V95" s="49"/>
      <c r="W95" s="49"/>
      <c r="X95" s="49"/>
      <c r="Y95" s="49"/>
      <c r="Z95" s="49"/>
    </row>
    <row r="96" spans="1:26" ht="14.25" customHeight="1" x14ac:dyDescent="0.2">
      <c r="A96" s="56"/>
      <c r="B96" s="49"/>
      <c r="C96" s="49"/>
      <c r="D96" s="57"/>
      <c r="E96" s="49"/>
      <c r="F96" s="49"/>
      <c r="G96" s="49"/>
      <c r="H96" s="49"/>
      <c r="I96" s="49"/>
      <c r="J96" s="49"/>
      <c r="K96" s="49"/>
      <c r="L96" s="49"/>
      <c r="M96" s="49"/>
      <c r="N96" s="49"/>
      <c r="O96" s="49"/>
      <c r="P96" s="49"/>
      <c r="Q96" s="49"/>
      <c r="R96" s="49"/>
      <c r="S96" s="49"/>
      <c r="T96" s="49"/>
      <c r="U96" s="49"/>
      <c r="V96" s="49"/>
      <c r="W96" s="49"/>
      <c r="X96" s="49"/>
      <c r="Y96" s="49"/>
      <c r="Z96" s="49"/>
    </row>
    <row r="97" spans="1:26" ht="14.25" customHeight="1" x14ac:dyDescent="0.2">
      <c r="A97" s="56"/>
      <c r="B97" s="49"/>
      <c r="C97" s="49"/>
      <c r="D97" s="57"/>
      <c r="E97" s="49"/>
      <c r="F97" s="49"/>
      <c r="G97" s="49"/>
      <c r="H97" s="49"/>
      <c r="I97" s="49"/>
      <c r="J97" s="49"/>
      <c r="K97" s="49"/>
      <c r="L97" s="49"/>
      <c r="M97" s="49"/>
      <c r="N97" s="49"/>
      <c r="O97" s="49"/>
      <c r="P97" s="49"/>
      <c r="Q97" s="49"/>
      <c r="R97" s="49"/>
      <c r="S97" s="49"/>
      <c r="T97" s="49"/>
      <c r="U97" s="49"/>
      <c r="V97" s="49"/>
      <c r="W97" s="49"/>
      <c r="X97" s="49"/>
      <c r="Y97" s="49"/>
      <c r="Z97" s="49"/>
    </row>
    <row r="98" spans="1:26" ht="14.25" customHeight="1" x14ac:dyDescent="0.2">
      <c r="A98" s="56"/>
      <c r="B98" s="49"/>
      <c r="C98" s="49"/>
      <c r="D98" s="57"/>
      <c r="E98" s="49"/>
      <c r="F98" s="49"/>
      <c r="G98" s="49"/>
      <c r="H98" s="49"/>
      <c r="I98" s="49"/>
      <c r="J98" s="49"/>
      <c r="K98" s="49"/>
      <c r="L98" s="49"/>
      <c r="M98" s="49"/>
      <c r="N98" s="49"/>
      <c r="O98" s="49"/>
      <c r="P98" s="49"/>
      <c r="Q98" s="49"/>
      <c r="R98" s="49"/>
      <c r="S98" s="49"/>
      <c r="T98" s="49"/>
      <c r="U98" s="49"/>
      <c r="V98" s="49"/>
      <c r="W98" s="49"/>
      <c r="X98" s="49"/>
      <c r="Y98" s="49"/>
      <c r="Z98" s="49"/>
    </row>
    <row r="99" spans="1:26" ht="14.25" customHeight="1" x14ac:dyDescent="0.2">
      <c r="A99" s="56"/>
      <c r="B99" s="49"/>
      <c r="C99" s="49"/>
      <c r="D99" s="57"/>
      <c r="E99" s="49"/>
      <c r="F99" s="49"/>
      <c r="G99" s="49"/>
      <c r="H99" s="49"/>
      <c r="I99" s="49"/>
      <c r="J99" s="49"/>
      <c r="K99" s="49"/>
      <c r="L99" s="49"/>
      <c r="M99" s="49"/>
      <c r="N99" s="49"/>
      <c r="O99" s="49"/>
      <c r="P99" s="49"/>
      <c r="Q99" s="49"/>
      <c r="R99" s="49"/>
      <c r="S99" s="49"/>
      <c r="T99" s="49"/>
      <c r="U99" s="49"/>
      <c r="V99" s="49"/>
      <c r="W99" s="49"/>
      <c r="X99" s="49"/>
      <c r="Y99" s="49"/>
      <c r="Z99" s="49"/>
    </row>
    <row r="100" spans="1:26" ht="14.25" customHeight="1" x14ac:dyDescent="0.2">
      <c r="A100" s="56"/>
      <c r="B100" s="49"/>
      <c r="C100" s="49"/>
      <c r="D100" s="57"/>
      <c r="E100" s="49"/>
      <c r="F100" s="49"/>
      <c r="G100" s="49"/>
      <c r="H100" s="49"/>
      <c r="I100" s="49"/>
      <c r="J100" s="49"/>
      <c r="K100" s="49"/>
      <c r="L100" s="49"/>
      <c r="M100" s="49"/>
      <c r="N100" s="49"/>
      <c r="O100" s="49"/>
      <c r="P100" s="49"/>
      <c r="Q100" s="49"/>
      <c r="R100" s="49"/>
      <c r="S100" s="49"/>
      <c r="T100" s="49"/>
      <c r="U100" s="49"/>
      <c r="V100" s="49"/>
      <c r="W100" s="49"/>
      <c r="X100" s="49"/>
      <c r="Y100" s="49"/>
      <c r="Z100" s="49"/>
    </row>
    <row r="101" spans="1:26" ht="14.25" customHeight="1" x14ac:dyDescent="0.2">
      <c r="A101" s="56"/>
      <c r="B101" s="49"/>
      <c r="C101" s="49"/>
      <c r="D101" s="57"/>
      <c r="E101" s="49"/>
      <c r="F101" s="49"/>
      <c r="G101" s="49"/>
      <c r="H101" s="49"/>
      <c r="I101" s="49"/>
      <c r="J101" s="49"/>
      <c r="K101" s="49"/>
      <c r="L101" s="49"/>
      <c r="M101" s="49"/>
      <c r="N101" s="49"/>
      <c r="O101" s="49"/>
      <c r="P101" s="49"/>
      <c r="Q101" s="49"/>
      <c r="R101" s="49"/>
      <c r="S101" s="49"/>
      <c r="T101" s="49"/>
      <c r="U101" s="49"/>
      <c r="V101" s="49"/>
      <c r="W101" s="49"/>
      <c r="X101" s="49"/>
      <c r="Y101" s="49"/>
      <c r="Z101" s="49"/>
    </row>
    <row r="102" spans="1:26" ht="14.25" customHeight="1" x14ac:dyDescent="0.2">
      <c r="A102" s="56"/>
      <c r="B102" s="49"/>
      <c r="C102" s="49"/>
      <c r="D102" s="57"/>
      <c r="E102" s="49"/>
      <c r="F102" s="49"/>
      <c r="G102" s="49"/>
      <c r="H102" s="49"/>
      <c r="I102" s="49"/>
      <c r="J102" s="49"/>
      <c r="K102" s="49"/>
      <c r="L102" s="49"/>
      <c r="M102" s="49"/>
      <c r="N102" s="49"/>
      <c r="O102" s="49"/>
      <c r="P102" s="49"/>
      <c r="Q102" s="49"/>
      <c r="R102" s="49"/>
      <c r="S102" s="49"/>
      <c r="T102" s="49"/>
      <c r="U102" s="49"/>
      <c r="V102" s="49"/>
      <c r="W102" s="49"/>
      <c r="X102" s="49"/>
      <c r="Y102" s="49"/>
      <c r="Z102" s="49"/>
    </row>
    <row r="103" spans="1:26" ht="14.25" customHeight="1" x14ac:dyDescent="0.2">
      <c r="A103" s="56"/>
      <c r="B103" s="49"/>
      <c r="C103" s="49"/>
      <c r="D103" s="57"/>
      <c r="E103" s="49"/>
      <c r="F103" s="49"/>
      <c r="G103" s="49"/>
      <c r="H103" s="49"/>
      <c r="I103" s="49"/>
      <c r="J103" s="49"/>
      <c r="K103" s="49"/>
      <c r="L103" s="49"/>
      <c r="M103" s="49"/>
      <c r="N103" s="49"/>
      <c r="O103" s="49"/>
      <c r="P103" s="49"/>
      <c r="Q103" s="49"/>
      <c r="R103" s="49"/>
      <c r="S103" s="49"/>
      <c r="T103" s="49"/>
      <c r="U103" s="49"/>
      <c r="V103" s="49"/>
      <c r="W103" s="49"/>
      <c r="X103" s="49"/>
      <c r="Y103" s="49"/>
      <c r="Z103" s="49"/>
    </row>
    <row r="104" spans="1:26" ht="14.25" customHeight="1" x14ac:dyDescent="0.2">
      <c r="A104" s="56"/>
      <c r="B104" s="49"/>
      <c r="C104" s="49"/>
      <c r="D104" s="57"/>
      <c r="E104" s="49"/>
      <c r="F104" s="49"/>
      <c r="G104" s="49"/>
      <c r="H104" s="49"/>
      <c r="I104" s="49"/>
      <c r="J104" s="49"/>
      <c r="K104" s="49"/>
      <c r="L104" s="49"/>
      <c r="M104" s="49"/>
      <c r="N104" s="49"/>
      <c r="O104" s="49"/>
      <c r="P104" s="49"/>
      <c r="Q104" s="49"/>
      <c r="R104" s="49"/>
      <c r="S104" s="49"/>
      <c r="T104" s="49"/>
      <c r="U104" s="49"/>
      <c r="V104" s="49"/>
      <c r="W104" s="49"/>
      <c r="X104" s="49"/>
      <c r="Y104" s="49"/>
      <c r="Z104" s="49"/>
    </row>
    <row r="105" spans="1:26" ht="14.25" customHeight="1" x14ac:dyDescent="0.2">
      <c r="A105" s="56"/>
      <c r="B105" s="49"/>
      <c r="C105" s="49"/>
      <c r="D105" s="57"/>
      <c r="E105" s="49"/>
      <c r="F105" s="49"/>
      <c r="G105" s="49"/>
      <c r="H105" s="49"/>
      <c r="I105" s="49"/>
      <c r="J105" s="49"/>
      <c r="K105" s="49"/>
      <c r="L105" s="49"/>
      <c r="M105" s="49"/>
      <c r="N105" s="49"/>
      <c r="O105" s="49"/>
      <c r="P105" s="49"/>
      <c r="Q105" s="49"/>
      <c r="R105" s="49"/>
      <c r="S105" s="49"/>
      <c r="T105" s="49"/>
      <c r="U105" s="49"/>
      <c r="V105" s="49"/>
      <c r="W105" s="49"/>
      <c r="X105" s="49"/>
      <c r="Y105" s="49"/>
      <c r="Z105" s="49"/>
    </row>
    <row r="106" spans="1:26" ht="14.25" customHeight="1" x14ac:dyDescent="0.2">
      <c r="A106" s="56"/>
      <c r="B106" s="49"/>
      <c r="C106" s="49"/>
      <c r="D106" s="57"/>
      <c r="E106" s="49"/>
      <c r="F106" s="49"/>
      <c r="G106" s="49"/>
      <c r="H106" s="49"/>
      <c r="I106" s="49"/>
      <c r="J106" s="49"/>
      <c r="K106" s="49"/>
      <c r="L106" s="49"/>
      <c r="M106" s="49"/>
      <c r="N106" s="49"/>
      <c r="O106" s="49"/>
      <c r="P106" s="49"/>
      <c r="Q106" s="49"/>
      <c r="R106" s="49"/>
      <c r="S106" s="49"/>
      <c r="T106" s="49"/>
      <c r="U106" s="49"/>
      <c r="V106" s="49"/>
      <c r="W106" s="49"/>
      <c r="X106" s="49"/>
      <c r="Y106" s="49"/>
      <c r="Z106" s="49"/>
    </row>
    <row r="107" spans="1:26" ht="14.25" customHeight="1" x14ac:dyDescent="0.2">
      <c r="A107" s="56"/>
      <c r="B107" s="49"/>
      <c r="C107" s="49"/>
      <c r="D107" s="57"/>
      <c r="E107" s="49"/>
      <c r="F107" s="49"/>
      <c r="G107" s="49"/>
      <c r="H107" s="49"/>
      <c r="I107" s="49"/>
      <c r="J107" s="49"/>
      <c r="K107" s="49"/>
      <c r="L107" s="49"/>
      <c r="M107" s="49"/>
      <c r="N107" s="49"/>
      <c r="O107" s="49"/>
      <c r="P107" s="49"/>
      <c r="Q107" s="49"/>
      <c r="R107" s="49"/>
      <c r="S107" s="49"/>
      <c r="T107" s="49"/>
      <c r="U107" s="49"/>
      <c r="V107" s="49"/>
      <c r="W107" s="49"/>
      <c r="X107" s="49"/>
      <c r="Y107" s="49"/>
      <c r="Z107" s="49"/>
    </row>
    <row r="108" spans="1:26" ht="14.25" customHeight="1" x14ac:dyDescent="0.2">
      <c r="A108" s="56"/>
      <c r="B108" s="49"/>
      <c r="C108" s="49"/>
      <c r="D108" s="57"/>
      <c r="E108" s="49"/>
      <c r="F108" s="49"/>
      <c r="G108" s="49"/>
      <c r="H108" s="49"/>
      <c r="I108" s="49"/>
      <c r="J108" s="49"/>
      <c r="K108" s="49"/>
      <c r="L108" s="49"/>
      <c r="M108" s="49"/>
      <c r="N108" s="49"/>
      <c r="O108" s="49"/>
      <c r="P108" s="49"/>
      <c r="Q108" s="49"/>
      <c r="R108" s="49"/>
      <c r="S108" s="49"/>
      <c r="T108" s="49"/>
      <c r="U108" s="49"/>
      <c r="V108" s="49"/>
      <c r="W108" s="49"/>
      <c r="X108" s="49"/>
      <c r="Y108" s="49"/>
      <c r="Z108" s="49"/>
    </row>
    <row r="109" spans="1:26" ht="14.25" customHeight="1" x14ac:dyDescent="0.2">
      <c r="A109" s="56"/>
      <c r="B109" s="49"/>
      <c r="C109" s="49"/>
      <c r="D109" s="57"/>
      <c r="E109" s="49"/>
      <c r="F109" s="49"/>
      <c r="G109" s="49"/>
      <c r="H109" s="49"/>
      <c r="I109" s="49"/>
      <c r="J109" s="49"/>
      <c r="K109" s="49"/>
      <c r="L109" s="49"/>
      <c r="M109" s="49"/>
      <c r="N109" s="49"/>
      <c r="O109" s="49"/>
      <c r="P109" s="49"/>
      <c r="Q109" s="49"/>
      <c r="R109" s="49"/>
      <c r="S109" s="49"/>
      <c r="T109" s="49"/>
      <c r="U109" s="49"/>
      <c r="V109" s="49"/>
      <c r="W109" s="49"/>
      <c r="X109" s="49"/>
      <c r="Y109" s="49"/>
      <c r="Z109" s="49"/>
    </row>
    <row r="110" spans="1:26" ht="14.25" customHeight="1" x14ac:dyDescent="0.2">
      <c r="A110" s="56"/>
      <c r="B110" s="49"/>
      <c r="C110" s="49"/>
      <c r="D110" s="57"/>
      <c r="E110" s="49"/>
      <c r="F110" s="49"/>
      <c r="G110" s="49"/>
      <c r="H110" s="49"/>
      <c r="I110" s="49"/>
      <c r="J110" s="49"/>
      <c r="K110" s="49"/>
      <c r="L110" s="49"/>
      <c r="M110" s="49"/>
      <c r="N110" s="49"/>
      <c r="O110" s="49"/>
      <c r="P110" s="49"/>
      <c r="Q110" s="49"/>
      <c r="R110" s="49"/>
      <c r="S110" s="49"/>
      <c r="T110" s="49"/>
      <c r="U110" s="49"/>
      <c r="V110" s="49"/>
      <c r="W110" s="49"/>
      <c r="X110" s="49"/>
      <c r="Y110" s="49"/>
      <c r="Z110" s="49"/>
    </row>
    <row r="111" spans="1:26" ht="14.25" customHeight="1" x14ac:dyDescent="0.2">
      <c r="A111" s="56"/>
      <c r="B111" s="49"/>
      <c r="C111" s="49"/>
      <c r="D111" s="57"/>
      <c r="E111" s="49"/>
      <c r="F111" s="49"/>
      <c r="G111" s="49"/>
      <c r="H111" s="49"/>
      <c r="I111" s="49"/>
      <c r="J111" s="49"/>
      <c r="K111" s="49"/>
      <c r="L111" s="49"/>
      <c r="M111" s="49"/>
      <c r="N111" s="49"/>
      <c r="O111" s="49"/>
      <c r="P111" s="49"/>
      <c r="Q111" s="49"/>
      <c r="R111" s="49"/>
      <c r="S111" s="49"/>
      <c r="T111" s="49"/>
      <c r="U111" s="49"/>
      <c r="V111" s="49"/>
      <c r="W111" s="49"/>
      <c r="X111" s="49"/>
      <c r="Y111" s="49"/>
      <c r="Z111" s="49"/>
    </row>
    <row r="112" spans="1:26" ht="14.25" customHeight="1" x14ac:dyDescent="0.2">
      <c r="A112" s="56"/>
      <c r="B112" s="49"/>
      <c r="C112" s="49"/>
      <c r="D112" s="57"/>
      <c r="E112" s="49"/>
      <c r="F112" s="49"/>
      <c r="G112" s="49"/>
      <c r="H112" s="49"/>
      <c r="I112" s="49"/>
      <c r="J112" s="49"/>
      <c r="K112" s="49"/>
      <c r="L112" s="49"/>
      <c r="M112" s="49"/>
      <c r="N112" s="49"/>
      <c r="O112" s="49"/>
      <c r="P112" s="49"/>
      <c r="Q112" s="49"/>
      <c r="R112" s="49"/>
      <c r="S112" s="49"/>
      <c r="T112" s="49"/>
      <c r="U112" s="49"/>
      <c r="V112" s="49"/>
      <c r="W112" s="49"/>
      <c r="X112" s="49"/>
      <c r="Y112" s="49"/>
      <c r="Z112" s="49"/>
    </row>
    <row r="113" spans="1:26" ht="14.25" customHeight="1" x14ac:dyDescent="0.2">
      <c r="A113" s="56"/>
      <c r="B113" s="49"/>
      <c r="C113" s="49"/>
      <c r="D113" s="57"/>
      <c r="E113" s="49"/>
      <c r="F113" s="49"/>
      <c r="G113" s="49"/>
      <c r="H113" s="49"/>
      <c r="I113" s="49"/>
      <c r="J113" s="49"/>
      <c r="K113" s="49"/>
      <c r="L113" s="49"/>
      <c r="M113" s="49"/>
      <c r="N113" s="49"/>
      <c r="O113" s="49"/>
      <c r="P113" s="49"/>
      <c r="Q113" s="49"/>
      <c r="R113" s="49"/>
      <c r="S113" s="49"/>
      <c r="T113" s="49"/>
      <c r="U113" s="49"/>
      <c r="V113" s="49"/>
      <c r="W113" s="49"/>
      <c r="X113" s="49"/>
      <c r="Y113" s="49"/>
      <c r="Z113" s="49"/>
    </row>
    <row r="114" spans="1:26" ht="14.25" customHeight="1" x14ac:dyDescent="0.2">
      <c r="A114" s="56"/>
      <c r="B114" s="49"/>
      <c r="C114" s="49"/>
      <c r="D114" s="57"/>
      <c r="E114" s="49"/>
      <c r="F114" s="49"/>
      <c r="G114" s="49"/>
      <c r="H114" s="49"/>
      <c r="I114" s="49"/>
      <c r="J114" s="49"/>
      <c r="K114" s="49"/>
      <c r="L114" s="49"/>
      <c r="M114" s="49"/>
      <c r="N114" s="49"/>
      <c r="O114" s="49"/>
      <c r="P114" s="49"/>
      <c r="Q114" s="49"/>
      <c r="R114" s="49"/>
      <c r="S114" s="49"/>
      <c r="T114" s="49"/>
      <c r="U114" s="49"/>
      <c r="V114" s="49"/>
      <c r="W114" s="49"/>
      <c r="X114" s="49"/>
      <c r="Y114" s="49"/>
      <c r="Z114" s="49"/>
    </row>
    <row r="115" spans="1:26" ht="14.25" customHeight="1" x14ac:dyDescent="0.2">
      <c r="A115" s="56"/>
      <c r="B115" s="49"/>
      <c r="C115" s="49"/>
      <c r="D115" s="57"/>
      <c r="E115" s="49"/>
      <c r="F115" s="49"/>
      <c r="G115" s="49"/>
      <c r="H115" s="49"/>
      <c r="I115" s="49"/>
      <c r="J115" s="49"/>
      <c r="K115" s="49"/>
      <c r="L115" s="49"/>
      <c r="M115" s="49"/>
      <c r="N115" s="49"/>
      <c r="O115" s="49"/>
      <c r="P115" s="49"/>
      <c r="Q115" s="49"/>
      <c r="R115" s="49"/>
      <c r="S115" s="49"/>
      <c r="T115" s="49"/>
      <c r="U115" s="49"/>
      <c r="V115" s="49"/>
      <c r="W115" s="49"/>
      <c r="X115" s="49"/>
      <c r="Y115" s="49"/>
      <c r="Z115" s="49"/>
    </row>
    <row r="116" spans="1:26" ht="14.25" customHeight="1" x14ac:dyDescent="0.2">
      <c r="A116" s="56"/>
      <c r="B116" s="49"/>
      <c r="C116" s="49"/>
      <c r="D116" s="57"/>
      <c r="E116" s="49"/>
      <c r="F116" s="49"/>
      <c r="G116" s="49"/>
      <c r="H116" s="49"/>
      <c r="I116" s="49"/>
      <c r="J116" s="49"/>
      <c r="K116" s="49"/>
      <c r="L116" s="49"/>
      <c r="M116" s="49"/>
      <c r="N116" s="49"/>
      <c r="O116" s="49"/>
      <c r="P116" s="49"/>
      <c r="Q116" s="49"/>
      <c r="R116" s="49"/>
      <c r="S116" s="49"/>
      <c r="T116" s="49"/>
      <c r="U116" s="49"/>
      <c r="V116" s="49"/>
      <c r="W116" s="49"/>
      <c r="X116" s="49"/>
      <c r="Y116" s="49"/>
      <c r="Z116" s="49"/>
    </row>
    <row r="117" spans="1:26" ht="14.25" customHeight="1" x14ac:dyDescent="0.2">
      <c r="A117" s="56"/>
      <c r="B117" s="49"/>
      <c r="C117" s="49"/>
      <c r="D117" s="57"/>
      <c r="E117" s="49"/>
      <c r="F117" s="49"/>
      <c r="G117" s="49"/>
      <c r="H117" s="49"/>
      <c r="I117" s="49"/>
      <c r="J117" s="49"/>
      <c r="K117" s="49"/>
      <c r="L117" s="49"/>
      <c r="M117" s="49"/>
      <c r="N117" s="49"/>
      <c r="O117" s="49"/>
      <c r="P117" s="49"/>
      <c r="Q117" s="49"/>
      <c r="R117" s="49"/>
      <c r="S117" s="49"/>
      <c r="T117" s="49"/>
      <c r="U117" s="49"/>
      <c r="V117" s="49"/>
      <c r="W117" s="49"/>
      <c r="X117" s="49"/>
      <c r="Y117" s="49"/>
      <c r="Z117" s="49"/>
    </row>
    <row r="118" spans="1:26" ht="14.25" customHeight="1" x14ac:dyDescent="0.2">
      <c r="A118" s="56"/>
      <c r="B118" s="49"/>
      <c r="C118" s="49"/>
      <c r="D118" s="57"/>
      <c r="E118" s="49"/>
      <c r="F118" s="49"/>
      <c r="G118" s="49"/>
      <c r="H118" s="49"/>
      <c r="I118" s="49"/>
      <c r="J118" s="49"/>
      <c r="K118" s="49"/>
      <c r="L118" s="49"/>
      <c r="M118" s="49"/>
      <c r="N118" s="49"/>
      <c r="O118" s="49"/>
      <c r="P118" s="49"/>
      <c r="Q118" s="49"/>
      <c r="R118" s="49"/>
      <c r="S118" s="49"/>
      <c r="T118" s="49"/>
      <c r="U118" s="49"/>
      <c r="V118" s="49"/>
      <c r="W118" s="49"/>
      <c r="X118" s="49"/>
      <c r="Y118" s="49"/>
      <c r="Z118" s="49"/>
    </row>
    <row r="119" spans="1:26" ht="14.25" customHeight="1" x14ac:dyDescent="0.2">
      <c r="A119" s="56"/>
      <c r="B119" s="49"/>
      <c r="C119" s="49"/>
      <c r="D119" s="57"/>
      <c r="E119" s="49"/>
      <c r="F119" s="49"/>
      <c r="G119" s="49"/>
      <c r="H119" s="49"/>
      <c r="I119" s="49"/>
      <c r="J119" s="49"/>
      <c r="K119" s="49"/>
      <c r="L119" s="49"/>
      <c r="M119" s="49"/>
      <c r="N119" s="49"/>
      <c r="O119" s="49"/>
      <c r="P119" s="49"/>
      <c r="Q119" s="49"/>
      <c r="R119" s="49"/>
      <c r="S119" s="49"/>
      <c r="T119" s="49"/>
      <c r="U119" s="49"/>
      <c r="V119" s="49"/>
      <c r="W119" s="49"/>
      <c r="X119" s="49"/>
      <c r="Y119" s="49"/>
      <c r="Z119" s="49"/>
    </row>
    <row r="120" spans="1:26" ht="14.25" customHeight="1" x14ac:dyDescent="0.2">
      <c r="A120" s="56"/>
      <c r="B120" s="49"/>
      <c r="C120" s="49"/>
      <c r="D120" s="57"/>
      <c r="E120" s="49"/>
      <c r="F120" s="49"/>
      <c r="G120" s="49"/>
      <c r="H120" s="49"/>
      <c r="I120" s="49"/>
      <c r="J120" s="49"/>
      <c r="K120" s="49"/>
      <c r="L120" s="49"/>
      <c r="M120" s="49"/>
      <c r="N120" s="49"/>
      <c r="O120" s="49"/>
      <c r="P120" s="49"/>
      <c r="Q120" s="49"/>
      <c r="R120" s="49"/>
      <c r="S120" s="49"/>
      <c r="T120" s="49"/>
      <c r="U120" s="49"/>
      <c r="V120" s="49"/>
      <c r="W120" s="49"/>
      <c r="X120" s="49"/>
      <c r="Y120" s="49"/>
      <c r="Z120" s="49"/>
    </row>
    <row r="121" spans="1:26" ht="14.25" customHeight="1" x14ac:dyDescent="0.2">
      <c r="A121" s="56"/>
      <c r="B121" s="49"/>
      <c r="C121" s="49"/>
      <c r="D121" s="57"/>
      <c r="E121" s="49"/>
      <c r="F121" s="49"/>
      <c r="G121" s="49"/>
      <c r="H121" s="49"/>
      <c r="I121" s="49"/>
      <c r="J121" s="49"/>
      <c r="K121" s="49"/>
      <c r="L121" s="49"/>
      <c r="M121" s="49"/>
      <c r="N121" s="49"/>
      <c r="O121" s="49"/>
      <c r="P121" s="49"/>
      <c r="Q121" s="49"/>
      <c r="R121" s="49"/>
      <c r="S121" s="49"/>
      <c r="T121" s="49"/>
      <c r="U121" s="49"/>
      <c r="V121" s="49"/>
      <c r="W121" s="49"/>
      <c r="X121" s="49"/>
      <c r="Y121" s="49"/>
      <c r="Z121" s="49"/>
    </row>
    <row r="122" spans="1:26" ht="14.25" customHeight="1" x14ac:dyDescent="0.2">
      <c r="A122" s="56"/>
      <c r="B122" s="49"/>
      <c r="C122" s="49"/>
      <c r="D122" s="57"/>
      <c r="E122" s="49"/>
      <c r="F122" s="49"/>
      <c r="G122" s="49"/>
      <c r="H122" s="49"/>
      <c r="I122" s="49"/>
      <c r="J122" s="49"/>
      <c r="K122" s="49"/>
      <c r="L122" s="49"/>
      <c r="M122" s="49"/>
      <c r="N122" s="49"/>
      <c r="O122" s="49"/>
      <c r="P122" s="49"/>
      <c r="Q122" s="49"/>
      <c r="R122" s="49"/>
      <c r="S122" s="49"/>
      <c r="T122" s="49"/>
      <c r="U122" s="49"/>
      <c r="V122" s="49"/>
      <c r="W122" s="49"/>
      <c r="X122" s="49"/>
      <c r="Y122" s="49"/>
      <c r="Z122" s="49"/>
    </row>
    <row r="123" spans="1:26" ht="14.25" customHeight="1" x14ac:dyDescent="0.2">
      <c r="A123" s="56"/>
      <c r="B123" s="49"/>
      <c r="C123" s="49"/>
      <c r="D123" s="57"/>
      <c r="E123" s="49"/>
      <c r="F123" s="49"/>
      <c r="G123" s="49"/>
      <c r="H123" s="49"/>
      <c r="I123" s="49"/>
      <c r="J123" s="49"/>
      <c r="K123" s="49"/>
      <c r="L123" s="49"/>
      <c r="M123" s="49"/>
      <c r="N123" s="49"/>
      <c r="O123" s="49"/>
      <c r="P123" s="49"/>
      <c r="Q123" s="49"/>
      <c r="R123" s="49"/>
      <c r="S123" s="49"/>
      <c r="T123" s="49"/>
      <c r="U123" s="49"/>
      <c r="V123" s="49"/>
      <c r="W123" s="49"/>
      <c r="X123" s="49"/>
      <c r="Y123" s="49"/>
      <c r="Z123" s="49"/>
    </row>
    <row r="124" spans="1:26" ht="14.25" customHeight="1" x14ac:dyDescent="0.2">
      <c r="A124" s="56"/>
      <c r="B124" s="49"/>
      <c r="C124" s="49"/>
      <c r="D124" s="57"/>
      <c r="E124" s="49"/>
      <c r="F124" s="49"/>
      <c r="G124" s="49"/>
      <c r="H124" s="49"/>
      <c r="I124" s="49"/>
      <c r="J124" s="49"/>
      <c r="K124" s="49"/>
      <c r="L124" s="49"/>
      <c r="M124" s="49"/>
      <c r="N124" s="49"/>
      <c r="O124" s="49"/>
      <c r="P124" s="49"/>
      <c r="Q124" s="49"/>
      <c r="R124" s="49"/>
      <c r="S124" s="49"/>
      <c r="T124" s="49"/>
      <c r="U124" s="49"/>
      <c r="V124" s="49"/>
      <c r="W124" s="49"/>
      <c r="X124" s="49"/>
      <c r="Y124" s="49"/>
      <c r="Z124" s="49"/>
    </row>
    <row r="125" spans="1:26" ht="14.25" customHeight="1" x14ac:dyDescent="0.2">
      <c r="A125" s="56"/>
      <c r="B125" s="49"/>
      <c r="C125" s="49"/>
      <c r="D125" s="57"/>
      <c r="E125" s="49"/>
      <c r="F125" s="49"/>
      <c r="G125" s="49"/>
      <c r="H125" s="49"/>
      <c r="I125" s="49"/>
      <c r="J125" s="49"/>
      <c r="K125" s="49"/>
      <c r="L125" s="49"/>
      <c r="M125" s="49"/>
      <c r="N125" s="49"/>
      <c r="O125" s="49"/>
      <c r="P125" s="49"/>
      <c r="Q125" s="49"/>
      <c r="R125" s="49"/>
      <c r="S125" s="49"/>
      <c r="T125" s="49"/>
      <c r="U125" s="49"/>
      <c r="V125" s="49"/>
      <c r="W125" s="49"/>
      <c r="X125" s="49"/>
      <c r="Y125" s="49"/>
      <c r="Z125" s="49"/>
    </row>
    <row r="126" spans="1:26" ht="14.25" customHeight="1" x14ac:dyDescent="0.2">
      <c r="A126" s="56"/>
      <c r="B126" s="49"/>
      <c r="C126" s="49"/>
      <c r="D126" s="57"/>
      <c r="E126" s="49"/>
      <c r="F126" s="49"/>
      <c r="G126" s="49"/>
      <c r="H126" s="49"/>
      <c r="I126" s="49"/>
      <c r="J126" s="49"/>
      <c r="K126" s="49"/>
      <c r="L126" s="49"/>
      <c r="M126" s="49"/>
      <c r="N126" s="49"/>
      <c r="O126" s="49"/>
      <c r="P126" s="49"/>
      <c r="Q126" s="49"/>
      <c r="R126" s="49"/>
      <c r="S126" s="49"/>
      <c r="T126" s="49"/>
      <c r="U126" s="49"/>
      <c r="V126" s="49"/>
      <c r="W126" s="49"/>
      <c r="X126" s="49"/>
      <c r="Y126" s="49"/>
      <c r="Z126" s="49"/>
    </row>
    <row r="127" spans="1:26" ht="14.25" customHeight="1" x14ac:dyDescent="0.2">
      <c r="A127" s="56"/>
      <c r="B127" s="49"/>
      <c r="C127" s="49"/>
      <c r="D127" s="57"/>
      <c r="E127" s="49"/>
      <c r="F127" s="49"/>
      <c r="G127" s="49"/>
      <c r="H127" s="49"/>
      <c r="I127" s="49"/>
      <c r="J127" s="49"/>
      <c r="K127" s="49"/>
      <c r="L127" s="49"/>
      <c r="M127" s="49"/>
      <c r="N127" s="49"/>
      <c r="O127" s="49"/>
      <c r="P127" s="49"/>
      <c r="Q127" s="49"/>
      <c r="R127" s="49"/>
      <c r="S127" s="49"/>
      <c r="T127" s="49"/>
      <c r="U127" s="49"/>
      <c r="V127" s="49"/>
      <c r="W127" s="49"/>
      <c r="X127" s="49"/>
      <c r="Y127" s="49"/>
      <c r="Z127" s="49"/>
    </row>
    <row r="128" spans="1:26" ht="14.25" customHeight="1" x14ac:dyDescent="0.2">
      <c r="A128" s="56"/>
      <c r="B128" s="49"/>
      <c r="C128" s="49"/>
      <c r="D128" s="57"/>
      <c r="E128" s="49"/>
      <c r="F128" s="49"/>
      <c r="G128" s="49"/>
      <c r="H128" s="49"/>
      <c r="I128" s="49"/>
      <c r="J128" s="49"/>
      <c r="K128" s="49"/>
      <c r="L128" s="49"/>
      <c r="M128" s="49"/>
      <c r="N128" s="49"/>
      <c r="O128" s="49"/>
      <c r="P128" s="49"/>
      <c r="Q128" s="49"/>
      <c r="R128" s="49"/>
      <c r="S128" s="49"/>
      <c r="T128" s="49"/>
      <c r="U128" s="49"/>
      <c r="V128" s="49"/>
      <c r="W128" s="49"/>
      <c r="X128" s="49"/>
      <c r="Y128" s="49"/>
      <c r="Z128" s="49"/>
    </row>
    <row r="129" spans="1:26" ht="14.25" customHeight="1" x14ac:dyDescent="0.2">
      <c r="A129" s="56"/>
      <c r="B129" s="49"/>
      <c r="C129" s="49"/>
      <c r="D129" s="57"/>
      <c r="E129" s="49"/>
      <c r="F129" s="49"/>
      <c r="G129" s="49"/>
      <c r="H129" s="49"/>
      <c r="I129" s="49"/>
      <c r="J129" s="49"/>
      <c r="K129" s="49"/>
      <c r="L129" s="49"/>
      <c r="M129" s="49"/>
      <c r="N129" s="49"/>
      <c r="O129" s="49"/>
      <c r="P129" s="49"/>
      <c r="Q129" s="49"/>
      <c r="R129" s="49"/>
      <c r="S129" s="49"/>
      <c r="T129" s="49"/>
      <c r="U129" s="49"/>
      <c r="V129" s="49"/>
      <c r="W129" s="49"/>
      <c r="X129" s="49"/>
      <c r="Y129" s="49"/>
      <c r="Z129" s="49"/>
    </row>
    <row r="130" spans="1:26" ht="14.25" customHeight="1" x14ac:dyDescent="0.2">
      <c r="A130" s="56"/>
      <c r="B130" s="49"/>
      <c r="C130" s="49"/>
      <c r="D130" s="57"/>
      <c r="E130" s="49"/>
      <c r="F130" s="49"/>
      <c r="G130" s="49"/>
      <c r="H130" s="49"/>
      <c r="I130" s="49"/>
      <c r="J130" s="49"/>
      <c r="K130" s="49"/>
      <c r="L130" s="49"/>
      <c r="M130" s="49"/>
      <c r="N130" s="49"/>
      <c r="O130" s="49"/>
      <c r="P130" s="49"/>
      <c r="Q130" s="49"/>
      <c r="R130" s="49"/>
      <c r="S130" s="49"/>
      <c r="T130" s="49"/>
      <c r="U130" s="49"/>
      <c r="V130" s="49"/>
      <c r="W130" s="49"/>
      <c r="X130" s="49"/>
      <c r="Y130" s="49"/>
      <c r="Z130" s="49"/>
    </row>
    <row r="131" spans="1:26" ht="14.25" customHeight="1" x14ac:dyDescent="0.2">
      <c r="A131" s="56"/>
      <c r="B131" s="49"/>
      <c r="C131" s="49"/>
      <c r="D131" s="57"/>
      <c r="E131" s="49"/>
      <c r="F131" s="49"/>
      <c r="G131" s="49"/>
      <c r="H131" s="49"/>
      <c r="I131" s="49"/>
      <c r="J131" s="49"/>
      <c r="K131" s="49"/>
      <c r="L131" s="49"/>
      <c r="M131" s="49"/>
      <c r="N131" s="49"/>
      <c r="O131" s="49"/>
      <c r="P131" s="49"/>
      <c r="Q131" s="49"/>
      <c r="R131" s="49"/>
      <c r="S131" s="49"/>
      <c r="T131" s="49"/>
      <c r="U131" s="49"/>
      <c r="V131" s="49"/>
      <c r="W131" s="49"/>
      <c r="X131" s="49"/>
      <c r="Y131" s="49"/>
      <c r="Z131" s="49"/>
    </row>
    <row r="132" spans="1:26" ht="14.25" customHeight="1" x14ac:dyDescent="0.2">
      <c r="A132" s="56"/>
      <c r="B132" s="49"/>
      <c r="C132" s="49"/>
      <c r="D132" s="57"/>
      <c r="E132" s="49"/>
      <c r="F132" s="49"/>
      <c r="G132" s="49"/>
      <c r="H132" s="49"/>
      <c r="I132" s="49"/>
      <c r="J132" s="49"/>
      <c r="K132" s="49"/>
      <c r="L132" s="49"/>
      <c r="M132" s="49"/>
      <c r="N132" s="49"/>
      <c r="O132" s="49"/>
      <c r="P132" s="49"/>
      <c r="Q132" s="49"/>
      <c r="R132" s="49"/>
      <c r="S132" s="49"/>
      <c r="T132" s="49"/>
      <c r="U132" s="49"/>
      <c r="V132" s="49"/>
      <c r="W132" s="49"/>
      <c r="X132" s="49"/>
      <c r="Y132" s="49"/>
      <c r="Z132" s="49"/>
    </row>
    <row r="133" spans="1:26" ht="14.25" customHeight="1" x14ac:dyDescent="0.2">
      <c r="A133" s="56"/>
      <c r="B133" s="49"/>
      <c r="C133" s="49"/>
      <c r="D133" s="57"/>
      <c r="E133" s="49"/>
      <c r="F133" s="49"/>
      <c r="G133" s="49"/>
      <c r="H133" s="49"/>
      <c r="I133" s="49"/>
      <c r="J133" s="49"/>
      <c r="K133" s="49"/>
      <c r="L133" s="49"/>
      <c r="M133" s="49"/>
      <c r="N133" s="49"/>
      <c r="O133" s="49"/>
      <c r="P133" s="49"/>
      <c r="Q133" s="49"/>
      <c r="R133" s="49"/>
      <c r="S133" s="49"/>
      <c r="T133" s="49"/>
      <c r="U133" s="49"/>
      <c r="V133" s="49"/>
      <c r="W133" s="49"/>
      <c r="X133" s="49"/>
      <c r="Y133" s="49"/>
      <c r="Z133" s="49"/>
    </row>
    <row r="134" spans="1:26" ht="14.25" customHeight="1" x14ac:dyDescent="0.2">
      <c r="A134" s="56"/>
      <c r="B134" s="49"/>
      <c r="C134" s="49"/>
      <c r="D134" s="57"/>
      <c r="E134" s="49"/>
      <c r="F134" s="49"/>
      <c r="G134" s="49"/>
      <c r="H134" s="49"/>
      <c r="I134" s="49"/>
      <c r="J134" s="49"/>
      <c r="K134" s="49"/>
      <c r="L134" s="49"/>
      <c r="M134" s="49"/>
      <c r="N134" s="49"/>
      <c r="O134" s="49"/>
      <c r="P134" s="49"/>
      <c r="Q134" s="49"/>
      <c r="R134" s="49"/>
      <c r="S134" s="49"/>
      <c r="T134" s="49"/>
      <c r="U134" s="49"/>
      <c r="V134" s="49"/>
      <c r="W134" s="49"/>
      <c r="X134" s="49"/>
      <c r="Y134" s="49"/>
      <c r="Z134" s="49"/>
    </row>
    <row r="135" spans="1:26" ht="14.25" customHeight="1" x14ac:dyDescent="0.2">
      <c r="A135" s="56"/>
      <c r="B135" s="49"/>
      <c r="C135" s="49"/>
      <c r="D135" s="57"/>
      <c r="E135" s="49"/>
      <c r="F135" s="49"/>
      <c r="G135" s="49"/>
      <c r="H135" s="49"/>
      <c r="I135" s="49"/>
      <c r="J135" s="49"/>
      <c r="K135" s="49"/>
      <c r="L135" s="49"/>
      <c r="M135" s="49"/>
      <c r="N135" s="49"/>
      <c r="O135" s="49"/>
      <c r="P135" s="49"/>
      <c r="Q135" s="49"/>
      <c r="R135" s="49"/>
      <c r="S135" s="49"/>
      <c r="T135" s="49"/>
      <c r="U135" s="49"/>
      <c r="V135" s="49"/>
      <c r="W135" s="49"/>
      <c r="X135" s="49"/>
      <c r="Y135" s="49"/>
      <c r="Z135" s="49"/>
    </row>
    <row r="136" spans="1:26" ht="14.25" customHeight="1" x14ac:dyDescent="0.2">
      <c r="A136" s="56"/>
      <c r="B136" s="49"/>
      <c r="C136" s="49"/>
      <c r="D136" s="57"/>
      <c r="E136" s="49"/>
      <c r="F136" s="49"/>
      <c r="G136" s="49"/>
      <c r="H136" s="49"/>
      <c r="I136" s="49"/>
      <c r="J136" s="49"/>
      <c r="K136" s="49"/>
      <c r="L136" s="49"/>
      <c r="M136" s="49"/>
      <c r="N136" s="49"/>
      <c r="O136" s="49"/>
      <c r="P136" s="49"/>
      <c r="Q136" s="49"/>
      <c r="R136" s="49"/>
      <c r="S136" s="49"/>
      <c r="T136" s="49"/>
      <c r="U136" s="49"/>
      <c r="V136" s="49"/>
      <c r="W136" s="49"/>
      <c r="X136" s="49"/>
      <c r="Y136" s="49"/>
      <c r="Z136" s="49"/>
    </row>
    <row r="137" spans="1:26" ht="14.25" customHeight="1" x14ac:dyDescent="0.2">
      <c r="A137" s="56"/>
      <c r="B137" s="49"/>
      <c r="C137" s="49"/>
      <c r="D137" s="57"/>
      <c r="E137" s="49"/>
      <c r="F137" s="49"/>
      <c r="G137" s="49"/>
      <c r="H137" s="49"/>
      <c r="I137" s="49"/>
      <c r="J137" s="49"/>
      <c r="K137" s="49"/>
      <c r="L137" s="49"/>
      <c r="M137" s="49"/>
      <c r="N137" s="49"/>
      <c r="O137" s="49"/>
      <c r="P137" s="49"/>
      <c r="Q137" s="49"/>
      <c r="R137" s="49"/>
      <c r="S137" s="49"/>
      <c r="T137" s="49"/>
      <c r="U137" s="49"/>
      <c r="V137" s="49"/>
      <c r="W137" s="49"/>
      <c r="X137" s="49"/>
      <c r="Y137" s="49"/>
      <c r="Z137" s="49"/>
    </row>
    <row r="138" spans="1:26" ht="14.25" customHeight="1" x14ac:dyDescent="0.2">
      <c r="A138" s="56"/>
      <c r="B138" s="49"/>
      <c r="C138" s="49"/>
      <c r="D138" s="57"/>
      <c r="E138" s="49"/>
      <c r="F138" s="49"/>
      <c r="G138" s="49"/>
      <c r="H138" s="49"/>
      <c r="I138" s="49"/>
      <c r="J138" s="49"/>
      <c r="K138" s="49"/>
      <c r="L138" s="49"/>
      <c r="M138" s="49"/>
      <c r="N138" s="49"/>
      <c r="O138" s="49"/>
      <c r="P138" s="49"/>
      <c r="Q138" s="49"/>
      <c r="R138" s="49"/>
      <c r="S138" s="49"/>
      <c r="T138" s="49"/>
      <c r="U138" s="49"/>
      <c r="V138" s="49"/>
      <c r="W138" s="49"/>
      <c r="X138" s="49"/>
      <c r="Y138" s="49"/>
      <c r="Z138" s="49"/>
    </row>
    <row r="139" spans="1:26" ht="14.25" customHeight="1" x14ac:dyDescent="0.2">
      <c r="A139" s="56"/>
      <c r="B139" s="49"/>
      <c r="C139" s="49"/>
      <c r="D139" s="57"/>
      <c r="E139" s="49"/>
      <c r="F139" s="49"/>
      <c r="G139" s="49"/>
      <c r="H139" s="49"/>
      <c r="I139" s="49"/>
      <c r="J139" s="49"/>
      <c r="K139" s="49"/>
      <c r="L139" s="49"/>
      <c r="M139" s="49"/>
      <c r="N139" s="49"/>
      <c r="O139" s="49"/>
      <c r="P139" s="49"/>
      <c r="Q139" s="49"/>
      <c r="R139" s="49"/>
      <c r="S139" s="49"/>
      <c r="T139" s="49"/>
      <c r="U139" s="49"/>
      <c r="V139" s="49"/>
      <c r="W139" s="49"/>
      <c r="X139" s="49"/>
      <c r="Y139" s="49"/>
      <c r="Z139" s="49"/>
    </row>
    <row r="140" spans="1:26" ht="14.25" customHeight="1" x14ac:dyDescent="0.2">
      <c r="A140" s="56"/>
      <c r="B140" s="49"/>
      <c r="C140" s="49"/>
      <c r="D140" s="57"/>
      <c r="E140" s="49"/>
      <c r="F140" s="49"/>
      <c r="G140" s="49"/>
      <c r="H140" s="49"/>
      <c r="I140" s="49"/>
      <c r="J140" s="49"/>
      <c r="K140" s="49"/>
      <c r="L140" s="49"/>
      <c r="M140" s="49"/>
      <c r="N140" s="49"/>
      <c r="O140" s="49"/>
      <c r="P140" s="49"/>
      <c r="Q140" s="49"/>
      <c r="R140" s="49"/>
      <c r="S140" s="49"/>
      <c r="T140" s="49"/>
      <c r="U140" s="49"/>
      <c r="V140" s="49"/>
      <c r="W140" s="49"/>
      <c r="X140" s="49"/>
      <c r="Y140" s="49"/>
      <c r="Z140" s="49"/>
    </row>
    <row r="141" spans="1:26" ht="14.25" customHeight="1" x14ac:dyDescent="0.2">
      <c r="A141" s="56"/>
      <c r="B141" s="49"/>
      <c r="C141" s="49"/>
      <c r="D141" s="57"/>
      <c r="E141" s="49"/>
      <c r="F141" s="49"/>
      <c r="G141" s="49"/>
      <c r="H141" s="49"/>
      <c r="I141" s="49"/>
      <c r="J141" s="49"/>
      <c r="K141" s="49"/>
      <c r="L141" s="49"/>
      <c r="M141" s="49"/>
      <c r="N141" s="49"/>
      <c r="O141" s="49"/>
      <c r="P141" s="49"/>
      <c r="Q141" s="49"/>
      <c r="R141" s="49"/>
      <c r="S141" s="49"/>
      <c r="T141" s="49"/>
      <c r="U141" s="49"/>
      <c r="V141" s="49"/>
      <c r="W141" s="49"/>
      <c r="X141" s="49"/>
      <c r="Y141" s="49"/>
      <c r="Z141" s="49"/>
    </row>
    <row r="142" spans="1:26" ht="14.25" customHeight="1" x14ac:dyDescent="0.2">
      <c r="A142" s="56"/>
      <c r="B142" s="49"/>
      <c r="C142" s="49"/>
      <c r="D142" s="57"/>
      <c r="E142" s="49"/>
      <c r="F142" s="49"/>
      <c r="G142" s="49"/>
      <c r="H142" s="49"/>
      <c r="I142" s="49"/>
      <c r="J142" s="49"/>
      <c r="K142" s="49"/>
      <c r="L142" s="49"/>
      <c r="M142" s="49"/>
      <c r="N142" s="49"/>
      <c r="O142" s="49"/>
      <c r="P142" s="49"/>
      <c r="Q142" s="49"/>
      <c r="R142" s="49"/>
      <c r="S142" s="49"/>
      <c r="T142" s="49"/>
      <c r="U142" s="49"/>
      <c r="V142" s="49"/>
      <c r="W142" s="49"/>
      <c r="X142" s="49"/>
      <c r="Y142" s="49"/>
      <c r="Z142" s="49"/>
    </row>
    <row r="143" spans="1:26" ht="14.25" customHeight="1" x14ac:dyDescent="0.2">
      <c r="A143" s="56"/>
      <c r="B143" s="49"/>
      <c r="C143" s="49"/>
      <c r="D143" s="57"/>
      <c r="E143" s="49"/>
      <c r="F143" s="49"/>
      <c r="G143" s="49"/>
      <c r="H143" s="49"/>
      <c r="I143" s="49"/>
      <c r="J143" s="49"/>
      <c r="K143" s="49"/>
      <c r="L143" s="49"/>
      <c r="M143" s="49"/>
      <c r="N143" s="49"/>
      <c r="O143" s="49"/>
      <c r="P143" s="49"/>
      <c r="Q143" s="49"/>
      <c r="R143" s="49"/>
      <c r="S143" s="49"/>
      <c r="T143" s="49"/>
      <c r="U143" s="49"/>
      <c r="V143" s="49"/>
      <c r="W143" s="49"/>
      <c r="X143" s="49"/>
      <c r="Y143" s="49"/>
      <c r="Z143" s="49"/>
    </row>
    <row r="144" spans="1:26" ht="14.25" customHeight="1" x14ac:dyDescent="0.2">
      <c r="A144" s="56"/>
      <c r="B144" s="49"/>
      <c r="C144" s="49"/>
      <c r="D144" s="57"/>
      <c r="E144" s="49"/>
      <c r="F144" s="49"/>
      <c r="G144" s="49"/>
      <c r="H144" s="49"/>
      <c r="I144" s="49"/>
      <c r="J144" s="49"/>
      <c r="K144" s="49"/>
      <c r="L144" s="49"/>
      <c r="M144" s="49"/>
      <c r="N144" s="49"/>
      <c r="O144" s="49"/>
      <c r="P144" s="49"/>
      <c r="Q144" s="49"/>
      <c r="R144" s="49"/>
      <c r="S144" s="49"/>
      <c r="T144" s="49"/>
      <c r="U144" s="49"/>
      <c r="V144" s="49"/>
      <c r="W144" s="49"/>
      <c r="X144" s="49"/>
      <c r="Y144" s="49"/>
      <c r="Z144" s="49"/>
    </row>
    <row r="145" spans="1:26" ht="14.25" customHeight="1" x14ac:dyDescent="0.2">
      <c r="A145" s="56"/>
      <c r="B145" s="49"/>
      <c r="C145" s="49"/>
      <c r="D145" s="57"/>
      <c r="E145" s="49"/>
      <c r="F145" s="49"/>
      <c r="G145" s="49"/>
      <c r="H145" s="49"/>
      <c r="I145" s="49"/>
      <c r="J145" s="49"/>
      <c r="K145" s="49"/>
      <c r="L145" s="49"/>
      <c r="M145" s="49"/>
      <c r="N145" s="49"/>
      <c r="O145" s="49"/>
      <c r="P145" s="49"/>
      <c r="Q145" s="49"/>
      <c r="R145" s="49"/>
      <c r="S145" s="49"/>
      <c r="T145" s="49"/>
      <c r="U145" s="49"/>
      <c r="V145" s="49"/>
      <c r="W145" s="49"/>
      <c r="X145" s="49"/>
      <c r="Y145" s="49"/>
      <c r="Z145" s="49"/>
    </row>
    <row r="146" spans="1:26" ht="14.25" customHeight="1" x14ac:dyDescent="0.2">
      <c r="A146" s="56"/>
      <c r="B146" s="49"/>
      <c r="C146" s="49"/>
      <c r="D146" s="57"/>
      <c r="E146" s="49"/>
      <c r="F146" s="49"/>
      <c r="G146" s="49"/>
      <c r="H146" s="49"/>
      <c r="I146" s="49"/>
      <c r="J146" s="49"/>
      <c r="K146" s="49"/>
      <c r="L146" s="49"/>
      <c r="M146" s="49"/>
      <c r="N146" s="49"/>
      <c r="O146" s="49"/>
      <c r="P146" s="49"/>
      <c r="Q146" s="49"/>
      <c r="R146" s="49"/>
      <c r="S146" s="49"/>
      <c r="T146" s="49"/>
      <c r="U146" s="49"/>
      <c r="V146" s="49"/>
      <c r="W146" s="49"/>
      <c r="X146" s="49"/>
      <c r="Y146" s="49"/>
      <c r="Z146" s="49"/>
    </row>
    <row r="147" spans="1:26" ht="14.25" customHeight="1" x14ac:dyDescent="0.2">
      <c r="A147" s="56"/>
      <c r="B147" s="49"/>
      <c r="C147" s="49"/>
      <c r="D147" s="57"/>
      <c r="E147" s="49"/>
      <c r="F147" s="49"/>
      <c r="G147" s="49"/>
      <c r="H147" s="49"/>
      <c r="I147" s="49"/>
      <c r="J147" s="49"/>
      <c r="K147" s="49"/>
      <c r="L147" s="49"/>
      <c r="M147" s="49"/>
      <c r="N147" s="49"/>
      <c r="O147" s="49"/>
      <c r="P147" s="49"/>
      <c r="Q147" s="49"/>
      <c r="R147" s="49"/>
      <c r="S147" s="49"/>
      <c r="T147" s="49"/>
      <c r="U147" s="49"/>
      <c r="V147" s="49"/>
      <c r="W147" s="49"/>
      <c r="X147" s="49"/>
      <c r="Y147" s="49"/>
      <c r="Z147" s="49"/>
    </row>
    <row r="148" spans="1:26" ht="14.25" customHeight="1" x14ac:dyDescent="0.2">
      <c r="A148" s="56"/>
      <c r="B148" s="49"/>
      <c r="C148" s="49"/>
      <c r="D148" s="57"/>
      <c r="E148" s="49"/>
      <c r="F148" s="49"/>
      <c r="G148" s="49"/>
      <c r="H148" s="49"/>
      <c r="I148" s="49"/>
      <c r="J148" s="49"/>
      <c r="K148" s="49"/>
      <c r="L148" s="49"/>
      <c r="M148" s="49"/>
      <c r="N148" s="49"/>
      <c r="O148" s="49"/>
      <c r="P148" s="49"/>
      <c r="Q148" s="49"/>
      <c r="R148" s="49"/>
      <c r="S148" s="49"/>
      <c r="T148" s="49"/>
      <c r="U148" s="49"/>
      <c r="V148" s="49"/>
      <c r="W148" s="49"/>
      <c r="X148" s="49"/>
      <c r="Y148" s="49"/>
      <c r="Z148" s="49"/>
    </row>
    <row r="149" spans="1:26" ht="14.25" customHeight="1" x14ac:dyDescent="0.2">
      <c r="A149" s="56"/>
      <c r="B149" s="49"/>
      <c r="C149" s="49"/>
      <c r="D149" s="57"/>
      <c r="E149" s="49"/>
      <c r="F149" s="49"/>
      <c r="G149" s="49"/>
      <c r="H149" s="49"/>
      <c r="I149" s="49"/>
      <c r="J149" s="49"/>
      <c r="K149" s="49"/>
      <c r="L149" s="49"/>
      <c r="M149" s="49"/>
      <c r="N149" s="49"/>
      <c r="O149" s="49"/>
      <c r="P149" s="49"/>
      <c r="Q149" s="49"/>
      <c r="R149" s="49"/>
      <c r="S149" s="49"/>
      <c r="T149" s="49"/>
      <c r="U149" s="49"/>
      <c r="V149" s="49"/>
      <c r="W149" s="49"/>
      <c r="X149" s="49"/>
      <c r="Y149" s="49"/>
      <c r="Z149" s="49"/>
    </row>
    <row r="150" spans="1:26" ht="14.25" customHeight="1" x14ac:dyDescent="0.2">
      <c r="A150" s="56"/>
      <c r="B150" s="49"/>
      <c r="C150" s="49"/>
      <c r="D150" s="57"/>
      <c r="E150" s="49"/>
      <c r="F150" s="49"/>
      <c r="G150" s="49"/>
      <c r="H150" s="49"/>
      <c r="I150" s="49"/>
      <c r="J150" s="49"/>
      <c r="K150" s="49"/>
      <c r="L150" s="49"/>
      <c r="M150" s="49"/>
      <c r="N150" s="49"/>
      <c r="O150" s="49"/>
      <c r="P150" s="49"/>
      <c r="Q150" s="49"/>
      <c r="R150" s="49"/>
      <c r="S150" s="49"/>
      <c r="T150" s="49"/>
      <c r="U150" s="49"/>
      <c r="V150" s="49"/>
      <c r="W150" s="49"/>
      <c r="X150" s="49"/>
      <c r="Y150" s="49"/>
      <c r="Z150" s="49"/>
    </row>
    <row r="151" spans="1:26" ht="14.25" customHeight="1" x14ac:dyDescent="0.2">
      <c r="A151" s="56"/>
      <c r="B151" s="49"/>
      <c r="C151" s="49"/>
      <c r="D151" s="57"/>
      <c r="E151" s="49"/>
      <c r="F151" s="49"/>
      <c r="G151" s="49"/>
      <c r="H151" s="49"/>
      <c r="I151" s="49"/>
      <c r="J151" s="49"/>
      <c r="K151" s="49"/>
      <c r="L151" s="49"/>
      <c r="M151" s="49"/>
      <c r="N151" s="49"/>
      <c r="O151" s="49"/>
      <c r="P151" s="49"/>
      <c r="Q151" s="49"/>
      <c r="R151" s="49"/>
      <c r="S151" s="49"/>
      <c r="T151" s="49"/>
      <c r="U151" s="49"/>
      <c r="V151" s="49"/>
      <c r="W151" s="49"/>
      <c r="X151" s="49"/>
      <c r="Y151" s="49"/>
      <c r="Z151" s="49"/>
    </row>
    <row r="152" spans="1:26" ht="14.25" customHeight="1" x14ac:dyDescent="0.2">
      <c r="A152" s="56"/>
      <c r="B152" s="49"/>
      <c r="C152" s="49"/>
      <c r="D152" s="57"/>
      <c r="E152" s="49"/>
      <c r="F152" s="49"/>
      <c r="G152" s="49"/>
      <c r="H152" s="49"/>
      <c r="I152" s="49"/>
      <c r="J152" s="49"/>
      <c r="K152" s="49"/>
      <c r="L152" s="49"/>
      <c r="M152" s="49"/>
      <c r="N152" s="49"/>
      <c r="O152" s="49"/>
      <c r="P152" s="49"/>
      <c r="Q152" s="49"/>
      <c r="R152" s="49"/>
      <c r="S152" s="49"/>
      <c r="T152" s="49"/>
      <c r="U152" s="49"/>
      <c r="V152" s="49"/>
      <c r="W152" s="49"/>
      <c r="X152" s="49"/>
      <c r="Y152" s="49"/>
      <c r="Z152" s="49"/>
    </row>
    <row r="153" spans="1:26" ht="14.25" customHeight="1" x14ac:dyDescent="0.2">
      <c r="A153" s="56"/>
      <c r="B153" s="49"/>
      <c r="C153" s="49"/>
      <c r="D153" s="57"/>
      <c r="E153" s="49"/>
      <c r="F153" s="49"/>
      <c r="G153" s="49"/>
      <c r="H153" s="49"/>
      <c r="I153" s="49"/>
      <c r="J153" s="49"/>
      <c r="K153" s="49"/>
      <c r="L153" s="49"/>
      <c r="M153" s="49"/>
      <c r="N153" s="49"/>
      <c r="O153" s="49"/>
      <c r="P153" s="49"/>
      <c r="Q153" s="49"/>
      <c r="R153" s="49"/>
      <c r="S153" s="49"/>
      <c r="T153" s="49"/>
      <c r="U153" s="49"/>
      <c r="V153" s="49"/>
      <c r="W153" s="49"/>
      <c r="X153" s="49"/>
      <c r="Y153" s="49"/>
      <c r="Z153" s="49"/>
    </row>
    <row r="154" spans="1:26" ht="14.25" customHeight="1" x14ac:dyDescent="0.2">
      <c r="A154" s="56"/>
      <c r="B154" s="49"/>
      <c r="C154" s="49"/>
      <c r="D154" s="57"/>
      <c r="E154" s="49"/>
      <c r="F154" s="49"/>
      <c r="G154" s="49"/>
      <c r="H154" s="49"/>
      <c r="I154" s="49"/>
      <c r="J154" s="49"/>
      <c r="K154" s="49"/>
      <c r="L154" s="49"/>
      <c r="M154" s="49"/>
      <c r="N154" s="49"/>
      <c r="O154" s="49"/>
      <c r="P154" s="49"/>
      <c r="Q154" s="49"/>
      <c r="R154" s="49"/>
      <c r="S154" s="49"/>
      <c r="T154" s="49"/>
      <c r="U154" s="49"/>
      <c r="V154" s="49"/>
      <c r="W154" s="49"/>
      <c r="X154" s="49"/>
      <c r="Y154" s="49"/>
      <c r="Z154" s="49"/>
    </row>
    <row r="155" spans="1:26" ht="14.25" customHeight="1" x14ac:dyDescent="0.2">
      <c r="A155" s="56"/>
      <c r="B155" s="49"/>
      <c r="C155" s="49"/>
      <c r="D155" s="57"/>
      <c r="E155" s="49"/>
      <c r="F155" s="49"/>
      <c r="G155" s="49"/>
      <c r="H155" s="49"/>
      <c r="I155" s="49"/>
      <c r="J155" s="49"/>
      <c r="K155" s="49"/>
      <c r="L155" s="49"/>
      <c r="M155" s="49"/>
      <c r="N155" s="49"/>
      <c r="O155" s="49"/>
      <c r="P155" s="49"/>
      <c r="Q155" s="49"/>
      <c r="R155" s="49"/>
      <c r="S155" s="49"/>
      <c r="T155" s="49"/>
      <c r="U155" s="49"/>
      <c r="V155" s="49"/>
      <c r="W155" s="49"/>
      <c r="X155" s="49"/>
      <c r="Y155" s="49"/>
      <c r="Z155" s="49"/>
    </row>
    <row r="156" spans="1:26" ht="14.25" customHeight="1" x14ac:dyDescent="0.2">
      <c r="A156" s="56"/>
      <c r="B156" s="49"/>
      <c r="C156" s="49"/>
      <c r="D156" s="57"/>
      <c r="E156" s="49"/>
      <c r="F156" s="49"/>
      <c r="G156" s="49"/>
      <c r="H156" s="49"/>
      <c r="I156" s="49"/>
      <c r="J156" s="49"/>
      <c r="K156" s="49"/>
      <c r="L156" s="49"/>
      <c r="M156" s="49"/>
      <c r="N156" s="49"/>
      <c r="O156" s="49"/>
      <c r="P156" s="49"/>
      <c r="Q156" s="49"/>
      <c r="R156" s="49"/>
      <c r="S156" s="49"/>
      <c r="T156" s="49"/>
      <c r="U156" s="49"/>
      <c r="V156" s="49"/>
      <c r="W156" s="49"/>
      <c r="X156" s="49"/>
      <c r="Y156" s="49"/>
      <c r="Z156" s="49"/>
    </row>
    <row r="157" spans="1:26" ht="14.25" customHeight="1" x14ac:dyDescent="0.2">
      <c r="A157" s="56"/>
      <c r="B157" s="49"/>
      <c r="C157" s="49"/>
      <c r="D157" s="57"/>
      <c r="E157" s="49"/>
      <c r="F157" s="49"/>
      <c r="G157" s="49"/>
      <c r="H157" s="49"/>
      <c r="I157" s="49"/>
      <c r="J157" s="49"/>
      <c r="K157" s="49"/>
      <c r="L157" s="49"/>
      <c r="M157" s="49"/>
      <c r="N157" s="49"/>
      <c r="O157" s="49"/>
      <c r="P157" s="49"/>
      <c r="Q157" s="49"/>
      <c r="R157" s="49"/>
      <c r="S157" s="49"/>
      <c r="T157" s="49"/>
      <c r="U157" s="49"/>
      <c r="V157" s="49"/>
      <c r="W157" s="49"/>
      <c r="X157" s="49"/>
      <c r="Y157" s="49"/>
      <c r="Z157" s="49"/>
    </row>
    <row r="158" spans="1:26" ht="14.25" customHeight="1" x14ac:dyDescent="0.2">
      <c r="A158" s="56"/>
      <c r="B158" s="49"/>
      <c r="C158" s="49"/>
      <c r="D158" s="57"/>
      <c r="E158" s="49"/>
      <c r="F158" s="49"/>
      <c r="G158" s="49"/>
      <c r="H158" s="49"/>
      <c r="I158" s="49"/>
      <c r="J158" s="49"/>
      <c r="K158" s="49"/>
      <c r="L158" s="49"/>
      <c r="M158" s="49"/>
      <c r="N158" s="49"/>
      <c r="O158" s="49"/>
      <c r="P158" s="49"/>
      <c r="Q158" s="49"/>
      <c r="R158" s="49"/>
      <c r="S158" s="49"/>
      <c r="T158" s="49"/>
      <c r="U158" s="49"/>
      <c r="V158" s="49"/>
      <c r="W158" s="49"/>
      <c r="X158" s="49"/>
      <c r="Y158" s="49"/>
      <c r="Z158" s="49"/>
    </row>
    <row r="159" spans="1:26" ht="14.25" customHeight="1" x14ac:dyDescent="0.2">
      <c r="A159" s="56"/>
      <c r="B159" s="49"/>
      <c r="C159" s="49"/>
      <c r="D159" s="57"/>
      <c r="E159" s="49"/>
      <c r="F159" s="49"/>
      <c r="G159" s="49"/>
      <c r="H159" s="49"/>
      <c r="I159" s="49"/>
      <c r="J159" s="49"/>
      <c r="K159" s="49"/>
      <c r="L159" s="49"/>
      <c r="M159" s="49"/>
      <c r="N159" s="49"/>
      <c r="O159" s="49"/>
      <c r="P159" s="49"/>
      <c r="Q159" s="49"/>
      <c r="R159" s="49"/>
      <c r="S159" s="49"/>
      <c r="T159" s="49"/>
      <c r="U159" s="49"/>
      <c r="V159" s="49"/>
      <c r="W159" s="49"/>
      <c r="X159" s="49"/>
      <c r="Y159" s="49"/>
      <c r="Z159" s="49"/>
    </row>
    <row r="160" spans="1:26" ht="14.25" customHeight="1" x14ac:dyDescent="0.2">
      <c r="A160" s="56"/>
      <c r="B160" s="49"/>
      <c r="C160" s="49"/>
      <c r="D160" s="57"/>
      <c r="E160" s="49"/>
      <c r="F160" s="49"/>
      <c r="G160" s="49"/>
      <c r="H160" s="49"/>
      <c r="I160" s="49"/>
      <c r="J160" s="49"/>
      <c r="K160" s="49"/>
      <c r="L160" s="49"/>
      <c r="M160" s="49"/>
      <c r="N160" s="49"/>
      <c r="O160" s="49"/>
      <c r="P160" s="49"/>
      <c r="Q160" s="49"/>
      <c r="R160" s="49"/>
      <c r="S160" s="49"/>
      <c r="T160" s="49"/>
      <c r="U160" s="49"/>
      <c r="V160" s="49"/>
      <c r="W160" s="49"/>
      <c r="X160" s="49"/>
      <c r="Y160" s="49"/>
      <c r="Z160" s="49"/>
    </row>
    <row r="161" spans="1:26" ht="14.25" customHeight="1" x14ac:dyDescent="0.2">
      <c r="A161" s="56"/>
      <c r="B161" s="49"/>
      <c r="C161" s="49"/>
      <c r="D161" s="57"/>
      <c r="E161" s="49"/>
      <c r="F161" s="49"/>
      <c r="G161" s="49"/>
      <c r="H161" s="49"/>
      <c r="I161" s="49"/>
      <c r="J161" s="49"/>
      <c r="K161" s="49"/>
      <c r="L161" s="49"/>
      <c r="M161" s="49"/>
      <c r="N161" s="49"/>
      <c r="O161" s="49"/>
      <c r="P161" s="49"/>
      <c r="Q161" s="49"/>
      <c r="R161" s="49"/>
      <c r="S161" s="49"/>
      <c r="T161" s="49"/>
      <c r="U161" s="49"/>
      <c r="V161" s="49"/>
      <c r="W161" s="49"/>
      <c r="X161" s="49"/>
      <c r="Y161" s="49"/>
      <c r="Z161" s="49"/>
    </row>
    <row r="162" spans="1:26" ht="14.25" customHeight="1" x14ac:dyDescent="0.2">
      <c r="A162" s="56"/>
      <c r="B162" s="49"/>
      <c r="C162" s="49"/>
      <c r="D162" s="57"/>
      <c r="E162" s="49"/>
      <c r="F162" s="49"/>
      <c r="G162" s="49"/>
      <c r="H162" s="49"/>
      <c r="I162" s="49"/>
      <c r="J162" s="49"/>
      <c r="K162" s="49"/>
      <c r="L162" s="49"/>
      <c r="M162" s="49"/>
      <c r="N162" s="49"/>
      <c r="O162" s="49"/>
      <c r="P162" s="49"/>
      <c r="Q162" s="49"/>
      <c r="R162" s="49"/>
      <c r="S162" s="49"/>
      <c r="T162" s="49"/>
      <c r="U162" s="49"/>
      <c r="V162" s="49"/>
      <c r="W162" s="49"/>
      <c r="X162" s="49"/>
      <c r="Y162" s="49"/>
      <c r="Z162" s="49"/>
    </row>
    <row r="163" spans="1:26" ht="14.25" customHeight="1" x14ac:dyDescent="0.2">
      <c r="A163" s="56"/>
      <c r="B163" s="49"/>
      <c r="C163" s="49"/>
      <c r="D163" s="57"/>
      <c r="E163" s="49"/>
      <c r="F163" s="49"/>
      <c r="G163" s="49"/>
      <c r="H163" s="49"/>
      <c r="I163" s="49"/>
      <c r="J163" s="49"/>
      <c r="K163" s="49"/>
      <c r="L163" s="49"/>
      <c r="M163" s="49"/>
      <c r="N163" s="49"/>
      <c r="O163" s="49"/>
      <c r="P163" s="49"/>
      <c r="Q163" s="49"/>
      <c r="R163" s="49"/>
      <c r="S163" s="49"/>
      <c r="T163" s="49"/>
      <c r="U163" s="49"/>
      <c r="V163" s="49"/>
      <c r="W163" s="49"/>
      <c r="X163" s="49"/>
      <c r="Y163" s="49"/>
      <c r="Z163" s="49"/>
    </row>
    <row r="164" spans="1:26" ht="14.25" customHeight="1" x14ac:dyDescent="0.2">
      <c r="A164" s="56"/>
      <c r="B164" s="49"/>
      <c r="C164" s="49"/>
      <c r="D164" s="57"/>
      <c r="E164" s="49"/>
      <c r="F164" s="49"/>
      <c r="G164" s="49"/>
      <c r="H164" s="49"/>
      <c r="I164" s="49"/>
      <c r="J164" s="49"/>
      <c r="K164" s="49"/>
      <c r="L164" s="49"/>
      <c r="M164" s="49"/>
      <c r="N164" s="49"/>
      <c r="O164" s="49"/>
      <c r="P164" s="49"/>
      <c r="Q164" s="49"/>
      <c r="R164" s="49"/>
      <c r="S164" s="49"/>
      <c r="T164" s="49"/>
      <c r="U164" s="49"/>
      <c r="V164" s="49"/>
      <c r="W164" s="49"/>
      <c r="X164" s="49"/>
      <c r="Y164" s="49"/>
      <c r="Z164" s="49"/>
    </row>
    <row r="165" spans="1:26" ht="14.25" customHeight="1" x14ac:dyDescent="0.2">
      <c r="A165" s="56"/>
      <c r="B165" s="49"/>
      <c r="C165" s="49"/>
      <c r="D165" s="57"/>
      <c r="E165" s="49"/>
      <c r="F165" s="49"/>
      <c r="G165" s="49"/>
      <c r="H165" s="49"/>
      <c r="I165" s="49"/>
      <c r="J165" s="49"/>
      <c r="K165" s="49"/>
      <c r="L165" s="49"/>
      <c r="M165" s="49"/>
      <c r="N165" s="49"/>
      <c r="O165" s="49"/>
      <c r="P165" s="49"/>
      <c r="Q165" s="49"/>
      <c r="R165" s="49"/>
      <c r="S165" s="49"/>
      <c r="T165" s="49"/>
      <c r="U165" s="49"/>
      <c r="V165" s="49"/>
      <c r="W165" s="49"/>
      <c r="X165" s="49"/>
      <c r="Y165" s="49"/>
      <c r="Z165" s="49"/>
    </row>
    <row r="166" spans="1:26" ht="14.25" customHeight="1" x14ac:dyDescent="0.2">
      <c r="A166" s="56"/>
      <c r="B166" s="49"/>
      <c r="C166" s="49"/>
      <c r="D166" s="57"/>
      <c r="E166" s="49"/>
      <c r="F166" s="49"/>
      <c r="G166" s="49"/>
      <c r="H166" s="49"/>
      <c r="I166" s="49"/>
      <c r="J166" s="49"/>
      <c r="K166" s="49"/>
      <c r="L166" s="49"/>
      <c r="M166" s="49"/>
      <c r="N166" s="49"/>
      <c r="O166" s="49"/>
      <c r="P166" s="49"/>
      <c r="Q166" s="49"/>
      <c r="R166" s="49"/>
      <c r="S166" s="49"/>
      <c r="T166" s="49"/>
      <c r="U166" s="49"/>
      <c r="V166" s="49"/>
      <c r="W166" s="49"/>
      <c r="X166" s="49"/>
      <c r="Y166" s="49"/>
      <c r="Z166" s="49"/>
    </row>
    <row r="167" spans="1:26" ht="14.25" customHeight="1" x14ac:dyDescent="0.2">
      <c r="A167" s="56"/>
      <c r="B167" s="49"/>
      <c r="C167" s="49"/>
      <c r="D167" s="57"/>
      <c r="E167" s="49"/>
      <c r="F167" s="49"/>
      <c r="G167" s="49"/>
      <c r="H167" s="49"/>
      <c r="I167" s="49"/>
      <c r="J167" s="49"/>
      <c r="K167" s="49"/>
      <c r="L167" s="49"/>
      <c r="M167" s="49"/>
      <c r="N167" s="49"/>
      <c r="O167" s="49"/>
      <c r="P167" s="49"/>
      <c r="Q167" s="49"/>
      <c r="R167" s="49"/>
      <c r="S167" s="49"/>
      <c r="T167" s="49"/>
      <c r="U167" s="49"/>
      <c r="V167" s="49"/>
      <c r="W167" s="49"/>
      <c r="X167" s="49"/>
      <c r="Y167" s="49"/>
      <c r="Z167" s="49"/>
    </row>
    <row r="168" spans="1:26" ht="14.25" customHeight="1" x14ac:dyDescent="0.2">
      <c r="A168" s="56"/>
      <c r="B168" s="49"/>
      <c r="C168" s="49"/>
      <c r="D168" s="57"/>
      <c r="E168" s="49"/>
      <c r="F168" s="49"/>
      <c r="G168" s="49"/>
      <c r="H168" s="49"/>
      <c r="I168" s="49"/>
      <c r="J168" s="49"/>
      <c r="K168" s="49"/>
      <c r="L168" s="49"/>
      <c r="M168" s="49"/>
      <c r="N168" s="49"/>
      <c r="O168" s="49"/>
      <c r="P168" s="49"/>
      <c r="Q168" s="49"/>
      <c r="R168" s="49"/>
      <c r="S168" s="49"/>
      <c r="T168" s="49"/>
      <c r="U168" s="49"/>
      <c r="V168" s="49"/>
      <c r="W168" s="49"/>
      <c r="X168" s="49"/>
      <c r="Y168" s="49"/>
      <c r="Z168" s="49"/>
    </row>
    <row r="169" spans="1:26" ht="14.25" customHeight="1" x14ac:dyDescent="0.2">
      <c r="A169" s="56"/>
      <c r="B169" s="49"/>
      <c r="C169" s="49"/>
      <c r="D169" s="57"/>
      <c r="E169" s="49"/>
      <c r="F169" s="49"/>
      <c r="G169" s="49"/>
      <c r="H169" s="49"/>
      <c r="I169" s="49"/>
      <c r="J169" s="49"/>
      <c r="K169" s="49"/>
      <c r="L169" s="49"/>
      <c r="M169" s="49"/>
      <c r="N169" s="49"/>
      <c r="O169" s="49"/>
      <c r="P169" s="49"/>
      <c r="Q169" s="49"/>
      <c r="R169" s="49"/>
      <c r="S169" s="49"/>
      <c r="T169" s="49"/>
      <c r="U169" s="49"/>
      <c r="V169" s="49"/>
      <c r="W169" s="49"/>
      <c r="X169" s="49"/>
      <c r="Y169" s="49"/>
      <c r="Z169" s="49"/>
    </row>
    <row r="170" spans="1:26" ht="14.25" customHeight="1" x14ac:dyDescent="0.2">
      <c r="A170" s="56"/>
      <c r="B170" s="49"/>
      <c r="C170" s="49"/>
      <c r="D170" s="57"/>
      <c r="E170" s="49"/>
      <c r="F170" s="49"/>
      <c r="G170" s="49"/>
      <c r="H170" s="49"/>
      <c r="I170" s="49"/>
      <c r="J170" s="49"/>
      <c r="K170" s="49"/>
      <c r="L170" s="49"/>
      <c r="M170" s="49"/>
      <c r="N170" s="49"/>
      <c r="O170" s="49"/>
      <c r="P170" s="49"/>
      <c r="Q170" s="49"/>
      <c r="R170" s="49"/>
      <c r="S170" s="49"/>
      <c r="T170" s="49"/>
      <c r="U170" s="49"/>
      <c r="V170" s="49"/>
      <c r="W170" s="49"/>
      <c r="X170" s="49"/>
      <c r="Y170" s="49"/>
      <c r="Z170" s="49"/>
    </row>
    <row r="171" spans="1:26" ht="14.25" customHeight="1" x14ac:dyDescent="0.2">
      <c r="A171" s="56"/>
      <c r="B171" s="49"/>
      <c r="C171" s="49"/>
      <c r="D171" s="57"/>
      <c r="E171" s="49"/>
      <c r="F171" s="49"/>
      <c r="G171" s="49"/>
      <c r="H171" s="49"/>
      <c r="I171" s="49"/>
      <c r="J171" s="49"/>
      <c r="K171" s="49"/>
      <c r="L171" s="49"/>
      <c r="M171" s="49"/>
      <c r="N171" s="49"/>
      <c r="O171" s="49"/>
      <c r="P171" s="49"/>
      <c r="Q171" s="49"/>
      <c r="R171" s="49"/>
      <c r="S171" s="49"/>
      <c r="T171" s="49"/>
      <c r="U171" s="49"/>
      <c r="V171" s="49"/>
      <c r="W171" s="49"/>
      <c r="X171" s="49"/>
      <c r="Y171" s="49"/>
      <c r="Z171" s="49"/>
    </row>
    <row r="172" spans="1:26" ht="14.25" customHeight="1" x14ac:dyDescent="0.2">
      <c r="A172" s="56"/>
      <c r="B172" s="49"/>
      <c r="C172" s="49"/>
      <c r="D172" s="57"/>
      <c r="E172" s="49"/>
      <c r="F172" s="49"/>
      <c r="G172" s="49"/>
      <c r="H172" s="49"/>
      <c r="I172" s="49"/>
      <c r="J172" s="49"/>
      <c r="K172" s="49"/>
      <c r="L172" s="49"/>
      <c r="M172" s="49"/>
      <c r="N172" s="49"/>
      <c r="O172" s="49"/>
      <c r="P172" s="49"/>
      <c r="Q172" s="49"/>
      <c r="R172" s="49"/>
      <c r="S172" s="49"/>
      <c r="T172" s="49"/>
      <c r="U172" s="49"/>
      <c r="V172" s="49"/>
      <c r="W172" s="49"/>
      <c r="X172" s="49"/>
      <c r="Y172" s="49"/>
      <c r="Z172" s="49"/>
    </row>
    <row r="173" spans="1:26" ht="14.25" customHeight="1" x14ac:dyDescent="0.2">
      <c r="A173" s="56"/>
      <c r="B173" s="49"/>
      <c r="C173" s="49"/>
      <c r="D173" s="57"/>
      <c r="E173" s="49"/>
      <c r="F173" s="49"/>
      <c r="G173" s="49"/>
      <c r="H173" s="49"/>
      <c r="I173" s="49"/>
      <c r="J173" s="49"/>
      <c r="K173" s="49"/>
      <c r="L173" s="49"/>
      <c r="M173" s="49"/>
      <c r="N173" s="49"/>
      <c r="O173" s="49"/>
      <c r="P173" s="49"/>
      <c r="Q173" s="49"/>
      <c r="R173" s="49"/>
      <c r="S173" s="49"/>
      <c r="T173" s="49"/>
      <c r="U173" s="49"/>
      <c r="V173" s="49"/>
      <c r="W173" s="49"/>
      <c r="X173" s="49"/>
      <c r="Y173" s="49"/>
      <c r="Z173" s="49"/>
    </row>
    <row r="174" spans="1:26" ht="14.25" customHeight="1" x14ac:dyDescent="0.2">
      <c r="A174" s="56"/>
      <c r="B174" s="49"/>
      <c r="C174" s="49"/>
      <c r="D174" s="57"/>
      <c r="E174" s="49"/>
      <c r="F174" s="49"/>
      <c r="G174" s="49"/>
      <c r="H174" s="49"/>
      <c r="I174" s="49"/>
      <c r="J174" s="49"/>
      <c r="K174" s="49"/>
      <c r="L174" s="49"/>
      <c r="M174" s="49"/>
      <c r="N174" s="49"/>
      <c r="O174" s="49"/>
      <c r="P174" s="49"/>
      <c r="Q174" s="49"/>
      <c r="R174" s="49"/>
      <c r="S174" s="49"/>
      <c r="T174" s="49"/>
      <c r="U174" s="49"/>
      <c r="V174" s="49"/>
      <c r="W174" s="49"/>
      <c r="X174" s="49"/>
      <c r="Y174" s="49"/>
      <c r="Z174" s="49"/>
    </row>
    <row r="175" spans="1:26" ht="14.25" customHeight="1" x14ac:dyDescent="0.2">
      <c r="A175" s="56"/>
      <c r="B175" s="49"/>
      <c r="C175" s="49"/>
      <c r="D175" s="57"/>
      <c r="E175" s="49"/>
      <c r="F175" s="49"/>
      <c r="G175" s="49"/>
      <c r="H175" s="49"/>
      <c r="I175" s="49"/>
      <c r="J175" s="49"/>
      <c r="K175" s="49"/>
      <c r="L175" s="49"/>
      <c r="M175" s="49"/>
      <c r="N175" s="49"/>
      <c r="O175" s="49"/>
      <c r="P175" s="49"/>
      <c r="Q175" s="49"/>
      <c r="R175" s="49"/>
      <c r="S175" s="49"/>
      <c r="T175" s="49"/>
      <c r="U175" s="49"/>
      <c r="V175" s="49"/>
      <c r="W175" s="49"/>
      <c r="X175" s="49"/>
      <c r="Y175" s="49"/>
      <c r="Z175" s="49"/>
    </row>
    <row r="176" spans="1:26" ht="14.25" customHeight="1" x14ac:dyDescent="0.2">
      <c r="A176" s="56"/>
      <c r="B176" s="49"/>
      <c r="C176" s="49"/>
      <c r="D176" s="57"/>
      <c r="E176" s="49"/>
      <c r="F176" s="49"/>
      <c r="G176" s="49"/>
      <c r="H176" s="49"/>
      <c r="I176" s="49"/>
      <c r="J176" s="49"/>
      <c r="K176" s="49"/>
      <c r="L176" s="49"/>
      <c r="M176" s="49"/>
      <c r="N176" s="49"/>
      <c r="O176" s="49"/>
      <c r="P176" s="49"/>
      <c r="Q176" s="49"/>
      <c r="R176" s="49"/>
      <c r="S176" s="49"/>
      <c r="T176" s="49"/>
      <c r="U176" s="49"/>
      <c r="V176" s="49"/>
      <c r="W176" s="49"/>
      <c r="X176" s="49"/>
      <c r="Y176" s="49"/>
      <c r="Z176" s="49"/>
    </row>
    <row r="177" spans="1:26" ht="14.25" customHeight="1" x14ac:dyDescent="0.2">
      <c r="A177" s="56"/>
      <c r="B177" s="49"/>
      <c r="C177" s="49"/>
      <c r="D177" s="57"/>
      <c r="E177" s="49"/>
      <c r="F177" s="49"/>
      <c r="G177" s="49"/>
      <c r="H177" s="49"/>
      <c r="I177" s="49"/>
      <c r="J177" s="49"/>
      <c r="K177" s="49"/>
      <c r="L177" s="49"/>
      <c r="M177" s="49"/>
      <c r="N177" s="49"/>
      <c r="O177" s="49"/>
      <c r="P177" s="49"/>
      <c r="Q177" s="49"/>
      <c r="R177" s="49"/>
      <c r="S177" s="49"/>
      <c r="T177" s="49"/>
      <c r="U177" s="49"/>
      <c r="V177" s="49"/>
      <c r="W177" s="49"/>
      <c r="X177" s="49"/>
      <c r="Y177" s="49"/>
      <c r="Z177" s="49"/>
    </row>
    <row r="178" spans="1:26" ht="14.25" customHeight="1" x14ac:dyDescent="0.2">
      <c r="A178" s="56"/>
      <c r="B178" s="49"/>
      <c r="C178" s="49"/>
      <c r="D178" s="57"/>
      <c r="E178" s="49"/>
      <c r="F178" s="49"/>
      <c r="G178" s="49"/>
      <c r="H178" s="49"/>
      <c r="I178" s="49"/>
      <c r="J178" s="49"/>
      <c r="K178" s="49"/>
      <c r="L178" s="49"/>
      <c r="M178" s="49"/>
      <c r="N178" s="49"/>
      <c r="O178" s="49"/>
      <c r="P178" s="49"/>
      <c r="Q178" s="49"/>
      <c r="R178" s="49"/>
      <c r="S178" s="49"/>
      <c r="T178" s="49"/>
      <c r="U178" s="49"/>
      <c r="V178" s="49"/>
      <c r="W178" s="49"/>
      <c r="X178" s="49"/>
      <c r="Y178" s="49"/>
      <c r="Z178" s="49"/>
    </row>
    <row r="179" spans="1:26" ht="14.25" customHeight="1" x14ac:dyDescent="0.2">
      <c r="A179" s="56"/>
      <c r="B179" s="49"/>
      <c r="C179" s="49"/>
      <c r="D179" s="57"/>
      <c r="E179" s="49"/>
      <c r="F179" s="49"/>
      <c r="G179" s="49"/>
      <c r="H179" s="49"/>
      <c r="I179" s="49"/>
      <c r="J179" s="49"/>
      <c r="K179" s="49"/>
      <c r="L179" s="49"/>
      <c r="M179" s="49"/>
      <c r="N179" s="49"/>
      <c r="O179" s="49"/>
      <c r="P179" s="49"/>
      <c r="Q179" s="49"/>
      <c r="R179" s="49"/>
      <c r="S179" s="49"/>
      <c r="T179" s="49"/>
      <c r="U179" s="49"/>
      <c r="V179" s="49"/>
      <c r="W179" s="49"/>
      <c r="X179" s="49"/>
      <c r="Y179" s="49"/>
      <c r="Z179" s="49"/>
    </row>
    <row r="180" spans="1:26" ht="14.25" customHeight="1" x14ac:dyDescent="0.2">
      <c r="A180" s="56"/>
      <c r="B180" s="49"/>
      <c r="C180" s="49"/>
      <c r="D180" s="57"/>
      <c r="E180" s="49"/>
      <c r="F180" s="49"/>
      <c r="G180" s="49"/>
      <c r="H180" s="49"/>
      <c r="I180" s="49"/>
      <c r="J180" s="49"/>
      <c r="K180" s="49"/>
      <c r="L180" s="49"/>
      <c r="M180" s="49"/>
      <c r="N180" s="49"/>
      <c r="O180" s="49"/>
      <c r="P180" s="49"/>
      <c r="Q180" s="49"/>
      <c r="R180" s="49"/>
      <c r="S180" s="49"/>
      <c r="T180" s="49"/>
      <c r="U180" s="49"/>
      <c r="V180" s="49"/>
      <c r="W180" s="49"/>
      <c r="X180" s="49"/>
      <c r="Y180" s="49"/>
      <c r="Z180" s="49"/>
    </row>
    <row r="181" spans="1:26" ht="14.25" customHeight="1" x14ac:dyDescent="0.2">
      <c r="A181" s="56"/>
      <c r="B181" s="49"/>
      <c r="C181" s="49"/>
      <c r="D181" s="57"/>
      <c r="E181" s="49"/>
      <c r="F181" s="49"/>
      <c r="G181" s="49"/>
      <c r="H181" s="49"/>
      <c r="I181" s="49"/>
      <c r="J181" s="49"/>
      <c r="K181" s="49"/>
      <c r="L181" s="49"/>
      <c r="M181" s="49"/>
      <c r="N181" s="49"/>
      <c r="O181" s="49"/>
      <c r="P181" s="49"/>
      <c r="Q181" s="49"/>
      <c r="R181" s="49"/>
      <c r="S181" s="49"/>
      <c r="T181" s="49"/>
      <c r="U181" s="49"/>
      <c r="V181" s="49"/>
      <c r="W181" s="49"/>
      <c r="X181" s="49"/>
      <c r="Y181" s="49"/>
      <c r="Z181" s="49"/>
    </row>
    <row r="182" spans="1:26" ht="14.25" customHeight="1" x14ac:dyDescent="0.2">
      <c r="A182" s="56"/>
      <c r="B182" s="49"/>
      <c r="C182" s="49"/>
      <c r="D182" s="57"/>
      <c r="E182" s="49"/>
      <c r="F182" s="49"/>
      <c r="G182" s="49"/>
      <c r="H182" s="49"/>
      <c r="I182" s="49"/>
      <c r="J182" s="49"/>
      <c r="K182" s="49"/>
      <c r="L182" s="49"/>
      <c r="M182" s="49"/>
      <c r="N182" s="49"/>
      <c r="O182" s="49"/>
      <c r="P182" s="49"/>
      <c r="Q182" s="49"/>
      <c r="R182" s="49"/>
      <c r="S182" s="49"/>
      <c r="T182" s="49"/>
      <c r="U182" s="49"/>
      <c r="V182" s="49"/>
      <c r="W182" s="49"/>
      <c r="X182" s="49"/>
      <c r="Y182" s="49"/>
      <c r="Z182" s="49"/>
    </row>
    <row r="183" spans="1:26" ht="14.25" customHeight="1" x14ac:dyDescent="0.2">
      <c r="A183" s="56"/>
      <c r="B183" s="49"/>
      <c r="C183" s="49"/>
      <c r="D183" s="57"/>
      <c r="E183" s="49"/>
      <c r="F183" s="49"/>
      <c r="G183" s="49"/>
      <c r="H183" s="49"/>
      <c r="I183" s="49"/>
      <c r="J183" s="49"/>
      <c r="K183" s="49"/>
      <c r="L183" s="49"/>
      <c r="M183" s="49"/>
      <c r="N183" s="49"/>
      <c r="O183" s="49"/>
      <c r="P183" s="49"/>
      <c r="Q183" s="49"/>
      <c r="R183" s="49"/>
      <c r="S183" s="49"/>
      <c r="T183" s="49"/>
      <c r="U183" s="49"/>
      <c r="V183" s="49"/>
      <c r="W183" s="49"/>
      <c r="X183" s="49"/>
      <c r="Y183" s="49"/>
      <c r="Z183" s="49"/>
    </row>
    <row r="184" spans="1:26" ht="14.25" customHeight="1" x14ac:dyDescent="0.2">
      <c r="A184" s="56"/>
      <c r="B184" s="49"/>
      <c r="C184" s="49"/>
      <c r="D184" s="57"/>
      <c r="E184" s="49"/>
      <c r="F184" s="49"/>
      <c r="G184" s="49"/>
      <c r="H184" s="49"/>
      <c r="I184" s="49"/>
      <c r="J184" s="49"/>
      <c r="K184" s="49"/>
      <c r="L184" s="49"/>
      <c r="M184" s="49"/>
      <c r="N184" s="49"/>
      <c r="O184" s="49"/>
      <c r="P184" s="49"/>
      <c r="Q184" s="49"/>
      <c r="R184" s="49"/>
      <c r="S184" s="49"/>
      <c r="T184" s="49"/>
      <c r="U184" s="49"/>
      <c r="V184" s="49"/>
      <c r="W184" s="49"/>
      <c r="X184" s="49"/>
      <c r="Y184" s="49"/>
      <c r="Z184" s="49"/>
    </row>
    <row r="185" spans="1:26" ht="14.25" customHeight="1" x14ac:dyDescent="0.2">
      <c r="A185" s="56"/>
      <c r="B185" s="49"/>
      <c r="C185" s="49"/>
      <c r="D185" s="57"/>
      <c r="E185" s="49"/>
      <c r="F185" s="49"/>
      <c r="G185" s="49"/>
      <c r="H185" s="49"/>
      <c r="I185" s="49"/>
      <c r="J185" s="49"/>
      <c r="K185" s="49"/>
      <c r="L185" s="49"/>
      <c r="M185" s="49"/>
      <c r="N185" s="49"/>
      <c r="O185" s="49"/>
      <c r="P185" s="49"/>
      <c r="Q185" s="49"/>
      <c r="R185" s="49"/>
      <c r="S185" s="49"/>
      <c r="T185" s="49"/>
      <c r="U185" s="49"/>
      <c r="V185" s="49"/>
      <c r="W185" s="49"/>
      <c r="X185" s="49"/>
      <c r="Y185" s="49"/>
      <c r="Z185" s="49"/>
    </row>
    <row r="186" spans="1:26" ht="14.25" customHeight="1" x14ac:dyDescent="0.2">
      <c r="A186" s="56"/>
      <c r="B186" s="49"/>
      <c r="C186" s="49"/>
      <c r="D186" s="57"/>
      <c r="E186" s="49"/>
      <c r="F186" s="49"/>
      <c r="G186" s="49"/>
      <c r="H186" s="49"/>
      <c r="I186" s="49"/>
      <c r="J186" s="49"/>
      <c r="K186" s="49"/>
      <c r="L186" s="49"/>
      <c r="M186" s="49"/>
      <c r="N186" s="49"/>
      <c r="O186" s="49"/>
      <c r="P186" s="49"/>
      <c r="Q186" s="49"/>
      <c r="R186" s="49"/>
      <c r="S186" s="49"/>
      <c r="T186" s="49"/>
      <c r="U186" s="49"/>
      <c r="V186" s="49"/>
      <c r="W186" s="49"/>
      <c r="X186" s="49"/>
      <c r="Y186" s="49"/>
      <c r="Z186" s="49"/>
    </row>
    <row r="187" spans="1:26" ht="14.25" customHeight="1" x14ac:dyDescent="0.2">
      <c r="A187" s="56"/>
      <c r="B187" s="49"/>
      <c r="C187" s="49"/>
      <c r="D187" s="57"/>
      <c r="E187" s="49"/>
      <c r="F187" s="49"/>
      <c r="G187" s="49"/>
      <c r="H187" s="49"/>
      <c r="I187" s="49"/>
      <c r="J187" s="49"/>
      <c r="K187" s="49"/>
      <c r="L187" s="49"/>
      <c r="M187" s="49"/>
      <c r="N187" s="49"/>
      <c r="O187" s="49"/>
      <c r="P187" s="49"/>
      <c r="Q187" s="49"/>
      <c r="R187" s="49"/>
      <c r="S187" s="49"/>
      <c r="T187" s="49"/>
      <c r="U187" s="49"/>
      <c r="V187" s="49"/>
      <c r="W187" s="49"/>
      <c r="X187" s="49"/>
      <c r="Y187" s="49"/>
      <c r="Z187" s="49"/>
    </row>
    <row r="188" spans="1:26" ht="14.25" customHeight="1" x14ac:dyDescent="0.2">
      <c r="A188" s="56"/>
      <c r="B188" s="49"/>
      <c r="C188" s="49"/>
      <c r="D188" s="57"/>
      <c r="E188" s="49"/>
      <c r="F188" s="49"/>
      <c r="G188" s="49"/>
      <c r="H188" s="49"/>
      <c r="I188" s="49"/>
      <c r="J188" s="49"/>
      <c r="K188" s="49"/>
      <c r="L188" s="49"/>
      <c r="M188" s="49"/>
      <c r="N188" s="49"/>
      <c r="O188" s="49"/>
      <c r="P188" s="49"/>
      <c r="Q188" s="49"/>
      <c r="R188" s="49"/>
      <c r="S188" s="49"/>
      <c r="T188" s="49"/>
      <c r="U188" s="49"/>
      <c r="V188" s="49"/>
      <c r="W188" s="49"/>
      <c r="X188" s="49"/>
      <c r="Y188" s="49"/>
      <c r="Z188" s="49"/>
    </row>
    <row r="189" spans="1:26" ht="14.25" customHeight="1" x14ac:dyDescent="0.2">
      <c r="A189" s="56"/>
      <c r="B189" s="49"/>
      <c r="C189" s="49"/>
      <c r="D189" s="57"/>
      <c r="E189" s="49"/>
      <c r="F189" s="49"/>
      <c r="G189" s="49"/>
      <c r="H189" s="49"/>
      <c r="I189" s="49"/>
      <c r="J189" s="49"/>
      <c r="K189" s="49"/>
      <c r="L189" s="49"/>
      <c r="M189" s="49"/>
      <c r="N189" s="49"/>
      <c r="O189" s="49"/>
      <c r="P189" s="49"/>
      <c r="Q189" s="49"/>
      <c r="R189" s="49"/>
      <c r="S189" s="49"/>
      <c r="T189" s="49"/>
      <c r="U189" s="49"/>
      <c r="V189" s="49"/>
      <c r="W189" s="49"/>
      <c r="X189" s="49"/>
      <c r="Y189" s="49"/>
      <c r="Z189" s="49"/>
    </row>
    <row r="190" spans="1:26" ht="14.25" customHeight="1" x14ac:dyDescent="0.2">
      <c r="A190" s="56"/>
      <c r="B190" s="49"/>
      <c r="C190" s="49"/>
      <c r="D190" s="57"/>
      <c r="E190" s="49"/>
      <c r="F190" s="49"/>
      <c r="G190" s="49"/>
      <c r="H190" s="49"/>
      <c r="I190" s="49"/>
      <c r="J190" s="49"/>
      <c r="K190" s="49"/>
      <c r="L190" s="49"/>
      <c r="M190" s="49"/>
      <c r="N190" s="49"/>
      <c r="O190" s="49"/>
      <c r="P190" s="49"/>
      <c r="Q190" s="49"/>
      <c r="R190" s="49"/>
      <c r="S190" s="49"/>
      <c r="T190" s="49"/>
      <c r="U190" s="49"/>
      <c r="V190" s="49"/>
      <c r="W190" s="49"/>
      <c r="X190" s="49"/>
      <c r="Y190" s="49"/>
      <c r="Z190" s="49"/>
    </row>
    <row r="191" spans="1:26" ht="14.25" customHeight="1" x14ac:dyDescent="0.2">
      <c r="A191" s="56"/>
      <c r="B191" s="49"/>
      <c r="C191" s="49"/>
      <c r="D191" s="57"/>
      <c r="E191" s="49"/>
      <c r="F191" s="49"/>
      <c r="G191" s="49"/>
      <c r="H191" s="49"/>
      <c r="I191" s="49"/>
      <c r="J191" s="49"/>
      <c r="K191" s="49"/>
      <c r="L191" s="49"/>
      <c r="M191" s="49"/>
      <c r="N191" s="49"/>
      <c r="O191" s="49"/>
      <c r="P191" s="49"/>
      <c r="Q191" s="49"/>
      <c r="R191" s="49"/>
      <c r="S191" s="49"/>
      <c r="T191" s="49"/>
      <c r="U191" s="49"/>
      <c r="V191" s="49"/>
      <c r="W191" s="49"/>
      <c r="X191" s="49"/>
      <c r="Y191" s="49"/>
      <c r="Z191" s="49"/>
    </row>
    <row r="192" spans="1:26" ht="14.25" customHeight="1" x14ac:dyDescent="0.2">
      <c r="A192" s="56"/>
      <c r="B192" s="49"/>
      <c r="C192" s="49"/>
      <c r="D192" s="57"/>
      <c r="E192" s="49"/>
      <c r="F192" s="49"/>
      <c r="G192" s="49"/>
      <c r="H192" s="49"/>
      <c r="I192" s="49"/>
      <c r="J192" s="49"/>
      <c r="K192" s="49"/>
      <c r="L192" s="49"/>
      <c r="M192" s="49"/>
      <c r="N192" s="49"/>
      <c r="O192" s="49"/>
      <c r="P192" s="49"/>
      <c r="Q192" s="49"/>
      <c r="R192" s="49"/>
      <c r="S192" s="49"/>
      <c r="T192" s="49"/>
      <c r="U192" s="49"/>
      <c r="V192" s="49"/>
      <c r="W192" s="49"/>
      <c r="X192" s="49"/>
      <c r="Y192" s="49"/>
      <c r="Z192" s="49"/>
    </row>
    <row r="193" spans="1:26" ht="14.25" customHeight="1" x14ac:dyDescent="0.2">
      <c r="A193" s="56"/>
      <c r="B193" s="49"/>
      <c r="C193" s="49"/>
      <c r="D193" s="57"/>
      <c r="E193" s="49"/>
      <c r="F193" s="49"/>
      <c r="G193" s="49"/>
      <c r="H193" s="49"/>
      <c r="I193" s="49"/>
      <c r="J193" s="49"/>
      <c r="K193" s="49"/>
      <c r="L193" s="49"/>
      <c r="M193" s="49"/>
      <c r="N193" s="49"/>
      <c r="O193" s="49"/>
      <c r="P193" s="49"/>
      <c r="Q193" s="49"/>
      <c r="R193" s="49"/>
      <c r="S193" s="49"/>
      <c r="T193" s="49"/>
      <c r="U193" s="49"/>
      <c r="V193" s="49"/>
      <c r="W193" s="49"/>
      <c r="X193" s="49"/>
      <c r="Y193" s="49"/>
      <c r="Z193" s="49"/>
    </row>
    <row r="194" spans="1:26" ht="14.25" customHeight="1" x14ac:dyDescent="0.2">
      <c r="A194" s="56"/>
      <c r="B194" s="49"/>
      <c r="C194" s="49"/>
      <c r="D194" s="57"/>
      <c r="E194" s="49"/>
      <c r="F194" s="49"/>
      <c r="G194" s="49"/>
      <c r="H194" s="49"/>
      <c r="I194" s="49"/>
      <c r="J194" s="49"/>
      <c r="K194" s="49"/>
      <c r="L194" s="49"/>
      <c r="M194" s="49"/>
      <c r="N194" s="49"/>
      <c r="O194" s="49"/>
      <c r="P194" s="49"/>
      <c r="Q194" s="49"/>
      <c r="R194" s="49"/>
      <c r="S194" s="49"/>
      <c r="T194" s="49"/>
      <c r="U194" s="49"/>
      <c r="V194" s="49"/>
      <c r="W194" s="49"/>
      <c r="X194" s="49"/>
      <c r="Y194" s="49"/>
      <c r="Z194" s="49"/>
    </row>
    <row r="195" spans="1:26" ht="14.25" customHeight="1" x14ac:dyDescent="0.2">
      <c r="A195" s="56"/>
      <c r="B195" s="49"/>
      <c r="C195" s="49"/>
      <c r="D195" s="57"/>
      <c r="E195" s="49"/>
      <c r="F195" s="49"/>
      <c r="G195" s="49"/>
      <c r="H195" s="49"/>
      <c r="I195" s="49"/>
      <c r="J195" s="49"/>
      <c r="K195" s="49"/>
      <c r="L195" s="49"/>
      <c r="M195" s="49"/>
      <c r="N195" s="49"/>
      <c r="O195" s="49"/>
      <c r="P195" s="49"/>
      <c r="Q195" s="49"/>
      <c r="R195" s="49"/>
      <c r="S195" s="49"/>
      <c r="T195" s="49"/>
      <c r="U195" s="49"/>
      <c r="V195" s="49"/>
      <c r="W195" s="49"/>
      <c r="X195" s="49"/>
      <c r="Y195" s="49"/>
      <c r="Z195" s="49"/>
    </row>
    <row r="196" spans="1:26" ht="14.25" customHeight="1" x14ac:dyDescent="0.2">
      <c r="A196" s="56"/>
      <c r="B196" s="49"/>
      <c r="C196" s="49"/>
      <c r="D196" s="57"/>
      <c r="E196" s="49"/>
      <c r="F196" s="49"/>
      <c r="G196" s="49"/>
      <c r="H196" s="49"/>
      <c r="I196" s="49"/>
      <c r="J196" s="49"/>
      <c r="K196" s="49"/>
      <c r="L196" s="49"/>
      <c r="M196" s="49"/>
      <c r="N196" s="49"/>
      <c r="O196" s="49"/>
      <c r="P196" s="49"/>
      <c r="Q196" s="49"/>
      <c r="R196" s="49"/>
      <c r="S196" s="49"/>
      <c r="T196" s="49"/>
      <c r="U196" s="49"/>
      <c r="V196" s="49"/>
      <c r="W196" s="49"/>
      <c r="X196" s="49"/>
      <c r="Y196" s="49"/>
      <c r="Z196" s="49"/>
    </row>
    <row r="197" spans="1:26" ht="14.25" customHeight="1" x14ac:dyDescent="0.2">
      <c r="A197" s="56"/>
      <c r="B197" s="49"/>
      <c r="C197" s="49"/>
      <c r="D197" s="57"/>
      <c r="E197" s="49"/>
      <c r="F197" s="49"/>
      <c r="G197" s="49"/>
      <c r="H197" s="49"/>
      <c r="I197" s="49"/>
      <c r="J197" s="49"/>
      <c r="K197" s="49"/>
      <c r="L197" s="49"/>
      <c r="M197" s="49"/>
      <c r="N197" s="49"/>
      <c r="O197" s="49"/>
      <c r="P197" s="49"/>
      <c r="Q197" s="49"/>
      <c r="R197" s="49"/>
      <c r="S197" s="49"/>
      <c r="T197" s="49"/>
      <c r="U197" s="49"/>
      <c r="V197" s="49"/>
      <c r="W197" s="49"/>
      <c r="X197" s="49"/>
      <c r="Y197" s="49"/>
      <c r="Z197" s="49"/>
    </row>
    <row r="198" spans="1:26" ht="14.25" customHeight="1" x14ac:dyDescent="0.2">
      <c r="A198" s="56"/>
      <c r="B198" s="49"/>
      <c r="C198" s="49"/>
      <c r="D198" s="57"/>
      <c r="E198" s="49"/>
      <c r="F198" s="49"/>
      <c r="G198" s="49"/>
      <c r="H198" s="49"/>
      <c r="I198" s="49"/>
      <c r="J198" s="49"/>
      <c r="K198" s="49"/>
      <c r="L198" s="49"/>
      <c r="M198" s="49"/>
      <c r="N198" s="49"/>
      <c r="O198" s="49"/>
      <c r="P198" s="49"/>
      <c r="Q198" s="49"/>
      <c r="R198" s="49"/>
      <c r="S198" s="49"/>
      <c r="T198" s="49"/>
      <c r="U198" s="49"/>
      <c r="V198" s="49"/>
      <c r="W198" s="49"/>
      <c r="X198" s="49"/>
      <c r="Y198" s="49"/>
      <c r="Z198" s="49"/>
    </row>
    <row r="199" spans="1:26" ht="14.25" customHeight="1" x14ac:dyDescent="0.2">
      <c r="A199" s="56"/>
      <c r="B199" s="49"/>
      <c r="C199" s="49"/>
      <c r="D199" s="57"/>
      <c r="E199" s="49"/>
      <c r="F199" s="49"/>
      <c r="G199" s="49"/>
      <c r="H199" s="49"/>
      <c r="I199" s="49"/>
      <c r="J199" s="49"/>
      <c r="K199" s="49"/>
      <c r="L199" s="49"/>
      <c r="M199" s="49"/>
      <c r="N199" s="49"/>
      <c r="O199" s="49"/>
      <c r="P199" s="49"/>
      <c r="Q199" s="49"/>
      <c r="R199" s="49"/>
      <c r="S199" s="49"/>
      <c r="T199" s="49"/>
      <c r="U199" s="49"/>
      <c r="V199" s="49"/>
      <c r="W199" s="49"/>
      <c r="X199" s="49"/>
      <c r="Y199" s="49"/>
      <c r="Z199" s="49"/>
    </row>
    <row r="200" spans="1:26" ht="14.25" customHeight="1" x14ac:dyDescent="0.2">
      <c r="A200" s="56"/>
      <c r="B200" s="49"/>
      <c r="C200" s="49"/>
      <c r="D200" s="57"/>
      <c r="E200" s="49"/>
      <c r="F200" s="49"/>
      <c r="G200" s="49"/>
      <c r="H200" s="49"/>
      <c r="I200" s="49"/>
      <c r="J200" s="49"/>
      <c r="K200" s="49"/>
      <c r="L200" s="49"/>
      <c r="M200" s="49"/>
      <c r="N200" s="49"/>
      <c r="O200" s="49"/>
      <c r="P200" s="49"/>
      <c r="Q200" s="49"/>
      <c r="R200" s="49"/>
      <c r="S200" s="49"/>
      <c r="T200" s="49"/>
      <c r="U200" s="49"/>
      <c r="V200" s="49"/>
      <c r="W200" s="49"/>
      <c r="X200" s="49"/>
      <c r="Y200" s="49"/>
      <c r="Z200" s="49"/>
    </row>
    <row r="201" spans="1:26" ht="14.25" customHeight="1" x14ac:dyDescent="0.2">
      <c r="A201" s="56"/>
      <c r="B201" s="49"/>
      <c r="C201" s="49"/>
      <c r="D201" s="57"/>
      <c r="E201" s="49"/>
      <c r="F201" s="49"/>
      <c r="G201" s="49"/>
      <c r="H201" s="49"/>
      <c r="I201" s="49"/>
      <c r="J201" s="49"/>
      <c r="K201" s="49"/>
      <c r="L201" s="49"/>
      <c r="M201" s="49"/>
      <c r="N201" s="49"/>
      <c r="O201" s="49"/>
      <c r="P201" s="49"/>
      <c r="Q201" s="49"/>
      <c r="R201" s="49"/>
      <c r="S201" s="49"/>
      <c r="T201" s="49"/>
      <c r="U201" s="49"/>
      <c r="V201" s="49"/>
      <c r="W201" s="49"/>
      <c r="X201" s="49"/>
      <c r="Y201" s="49"/>
      <c r="Z201" s="49"/>
    </row>
    <row r="202" spans="1:26" ht="14.25" customHeight="1" x14ac:dyDescent="0.2">
      <c r="A202" s="56"/>
      <c r="B202" s="49"/>
      <c r="C202" s="49"/>
      <c r="D202" s="57"/>
      <c r="E202" s="49"/>
      <c r="F202" s="49"/>
      <c r="G202" s="49"/>
      <c r="H202" s="49"/>
      <c r="I202" s="49"/>
      <c r="J202" s="49"/>
      <c r="K202" s="49"/>
      <c r="L202" s="49"/>
      <c r="M202" s="49"/>
      <c r="N202" s="49"/>
      <c r="O202" s="49"/>
      <c r="P202" s="49"/>
      <c r="Q202" s="49"/>
      <c r="R202" s="49"/>
      <c r="S202" s="49"/>
      <c r="T202" s="49"/>
      <c r="U202" s="49"/>
      <c r="V202" s="49"/>
      <c r="W202" s="49"/>
      <c r="X202" s="49"/>
      <c r="Y202" s="49"/>
      <c r="Z202" s="49"/>
    </row>
    <row r="203" spans="1:26" ht="14.25" customHeight="1" x14ac:dyDescent="0.2">
      <c r="A203" s="56"/>
      <c r="B203" s="49"/>
      <c r="C203" s="49"/>
      <c r="D203" s="57"/>
      <c r="E203" s="49"/>
      <c r="F203" s="49"/>
      <c r="G203" s="49"/>
      <c r="H203" s="49"/>
      <c r="I203" s="49"/>
      <c r="J203" s="49"/>
      <c r="K203" s="49"/>
      <c r="L203" s="49"/>
      <c r="M203" s="49"/>
      <c r="N203" s="49"/>
      <c r="O203" s="49"/>
      <c r="P203" s="49"/>
      <c r="Q203" s="49"/>
      <c r="R203" s="49"/>
      <c r="S203" s="49"/>
      <c r="T203" s="49"/>
      <c r="U203" s="49"/>
      <c r="V203" s="49"/>
      <c r="W203" s="49"/>
      <c r="X203" s="49"/>
      <c r="Y203" s="49"/>
      <c r="Z203" s="49"/>
    </row>
    <row r="204" spans="1:26" ht="14.25" customHeight="1" x14ac:dyDescent="0.2">
      <c r="A204" s="56"/>
      <c r="B204" s="49"/>
      <c r="C204" s="49"/>
      <c r="D204" s="57"/>
      <c r="E204" s="49"/>
      <c r="F204" s="49"/>
      <c r="G204" s="49"/>
      <c r="H204" s="49"/>
      <c r="I204" s="49"/>
      <c r="J204" s="49"/>
      <c r="K204" s="49"/>
      <c r="L204" s="49"/>
      <c r="M204" s="49"/>
      <c r="N204" s="49"/>
      <c r="O204" s="49"/>
      <c r="P204" s="49"/>
      <c r="Q204" s="49"/>
      <c r="R204" s="49"/>
      <c r="S204" s="49"/>
      <c r="T204" s="49"/>
      <c r="U204" s="49"/>
      <c r="V204" s="49"/>
      <c r="W204" s="49"/>
      <c r="X204" s="49"/>
      <c r="Y204" s="49"/>
      <c r="Z204" s="49"/>
    </row>
    <row r="205" spans="1:26" ht="14.25" customHeight="1" x14ac:dyDescent="0.2">
      <c r="A205" s="56"/>
      <c r="B205" s="49"/>
      <c r="C205" s="49"/>
      <c r="D205" s="57"/>
      <c r="E205" s="49"/>
      <c r="F205" s="49"/>
      <c r="G205" s="49"/>
      <c r="H205" s="49"/>
      <c r="I205" s="49"/>
      <c r="J205" s="49"/>
      <c r="K205" s="49"/>
      <c r="L205" s="49"/>
      <c r="M205" s="49"/>
      <c r="N205" s="49"/>
      <c r="O205" s="49"/>
      <c r="P205" s="49"/>
      <c r="Q205" s="49"/>
      <c r="R205" s="49"/>
      <c r="S205" s="49"/>
      <c r="T205" s="49"/>
      <c r="U205" s="49"/>
      <c r="V205" s="49"/>
      <c r="W205" s="49"/>
      <c r="X205" s="49"/>
      <c r="Y205" s="49"/>
      <c r="Z205" s="49"/>
    </row>
    <row r="206" spans="1:26" ht="14.25" customHeight="1" x14ac:dyDescent="0.2">
      <c r="A206" s="56"/>
      <c r="B206" s="49"/>
      <c r="C206" s="49"/>
      <c r="D206" s="57"/>
      <c r="E206" s="49"/>
      <c r="F206" s="49"/>
      <c r="G206" s="49"/>
      <c r="H206" s="49"/>
      <c r="I206" s="49"/>
      <c r="J206" s="49"/>
      <c r="K206" s="49"/>
      <c r="L206" s="49"/>
      <c r="M206" s="49"/>
      <c r="N206" s="49"/>
      <c r="O206" s="49"/>
      <c r="P206" s="49"/>
      <c r="Q206" s="49"/>
      <c r="R206" s="49"/>
      <c r="S206" s="49"/>
      <c r="T206" s="49"/>
      <c r="U206" s="49"/>
      <c r="V206" s="49"/>
      <c r="W206" s="49"/>
      <c r="X206" s="49"/>
      <c r="Y206" s="49"/>
      <c r="Z206" s="49"/>
    </row>
    <row r="207" spans="1:26" ht="14.25" customHeight="1" x14ac:dyDescent="0.2">
      <c r="A207" s="56"/>
      <c r="B207" s="49"/>
      <c r="C207" s="49"/>
      <c r="D207" s="57"/>
      <c r="E207" s="49"/>
      <c r="F207" s="49"/>
      <c r="G207" s="49"/>
      <c r="H207" s="49"/>
      <c r="I207" s="49"/>
      <c r="J207" s="49"/>
      <c r="K207" s="49"/>
      <c r="L207" s="49"/>
      <c r="M207" s="49"/>
      <c r="N207" s="49"/>
      <c r="O207" s="49"/>
      <c r="P207" s="49"/>
      <c r="Q207" s="49"/>
      <c r="R207" s="49"/>
      <c r="S207" s="49"/>
      <c r="T207" s="49"/>
      <c r="U207" s="49"/>
      <c r="V207" s="49"/>
      <c r="W207" s="49"/>
      <c r="X207" s="49"/>
      <c r="Y207" s="49"/>
      <c r="Z207" s="49"/>
    </row>
    <row r="208" spans="1:26" ht="14.25" customHeight="1" x14ac:dyDescent="0.2">
      <c r="A208" s="56"/>
      <c r="B208" s="49"/>
      <c r="C208" s="49"/>
      <c r="D208" s="57"/>
      <c r="E208" s="49"/>
      <c r="F208" s="49"/>
      <c r="G208" s="49"/>
      <c r="H208" s="49"/>
      <c r="I208" s="49"/>
      <c r="J208" s="49"/>
      <c r="K208" s="49"/>
      <c r="L208" s="49"/>
      <c r="M208" s="49"/>
      <c r="N208" s="49"/>
      <c r="O208" s="49"/>
      <c r="P208" s="49"/>
      <c r="Q208" s="49"/>
      <c r="R208" s="49"/>
      <c r="S208" s="49"/>
      <c r="T208" s="49"/>
      <c r="U208" s="49"/>
      <c r="V208" s="49"/>
      <c r="W208" s="49"/>
      <c r="X208" s="49"/>
      <c r="Y208" s="49"/>
      <c r="Z208" s="49"/>
    </row>
    <row r="209" spans="1:26" ht="14.25" customHeight="1" x14ac:dyDescent="0.2">
      <c r="A209" s="56"/>
      <c r="B209" s="49"/>
      <c r="C209" s="49"/>
      <c r="D209" s="57"/>
      <c r="E209" s="49"/>
      <c r="F209" s="49"/>
      <c r="G209" s="49"/>
      <c r="H209" s="49"/>
      <c r="I209" s="49"/>
      <c r="J209" s="49"/>
      <c r="K209" s="49"/>
      <c r="L209" s="49"/>
      <c r="M209" s="49"/>
      <c r="N209" s="49"/>
      <c r="O209" s="49"/>
      <c r="P209" s="49"/>
      <c r="Q209" s="49"/>
      <c r="R209" s="49"/>
      <c r="S209" s="49"/>
      <c r="T209" s="49"/>
      <c r="U209" s="49"/>
      <c r="V209" s="49"/>
      <c r="W209" s="49"/>
      <c r="X209" s="49"/>
      <c r="Y209" s="49"/>
      <c r="Z209" s="49"/>
    </row>
    <row r="210" spans="1:26" ht="14.25" customHeight="1" x14ac:dyDescent="0.2">
      <c r="A210" s="56"/>
      <c r="B210" s="49"/>
      <c r="C210" s="49"/>
      <c r="D210" s="57"/>
      <c r="E210" s="49"/>
      <c r="F210" s="49"/>
      <c r="G210" s="49"/>
      <c r="H210" s="49"/>
      <c r="I210" s="49"/>
      <c r="J210" s="49"/>
      <c r="K210" s="49"/>
      <c r="L210" s="49"/>
      <c r="M210" s="49"/>
      <c r="N210" s="49"/>
      <c r="O210" s="49"/>
      <c r="P210" s="49"/>
      <c r="Q210" s="49"/>
      <c r="R210" s="49"/>
      <c r="S210" s="49"/>
      <c r="T210" s="49"/>
      <c r="U210" s="49"/>
      <c r="V210" s="49"/>
      <c r="W210" s="49"/>
      <c r="X210" s="49"/>
      <c r="Y210" s="49"/>
      <c r="Z210" s="49"/>
    </row>
    <row r="211" spans="1:26" ht="14.25" customHeight="1" x14ac:dyDescent="0.2">
      <c r="A211" s="56"/>
      <c r="B211" s="49"/>
      <c r="C211" s="49"/>
      <c r="D211" s="57"/>
      <c r="E211" s="49"/>
      <c r="F211" s="49"/>
      <c r="G211" s="49"/>
      <c r="H211" s="49"/>
      <c r="I211" s="49"/>
      <c r="J211" s="49"/>
      <c r="K211" s="49"/>
      <c r="L211" s="49"/>
      <c r="M211" s="49"/>
      <c r="N211" s="49"/>
      <c r="O211" s="49"/>
      <c r="P211" s="49"/>
      <c r="Q211" s="49"/>
      <c r="R211" s="49"/>
      <c r="S211" s="49"/>
      <c r="T211" s="49"/>
      <c r="U211" s="49"/>
      <c r="V211" s="49"/>
      <c r="W211" s="49"/>
      <c r="X211" s="49"/>
      <c r="Y211" s="49"/>
      <c r="Z211" s="49"/>
    </row>
    <row r="212" spans="1:26" ht="14.25" customHeight="1" x14ac:dyDescent="0.2">
      <c r="A212" s="56"/>
      <c r="B212" s="49"/>
      <c r="C212" s="49"/>
      <c r="D212" s="57"/>
      <c r="E212" s="49"/>
      <c r="F212" s="49"/>
      <c r="G212" s="49"/>
      <c r="H212" s="49"/>
      <c r="I212" s="49"/>
      <c r="J212" s="49"/>
      <c r="K212" s="49"/>
      <c r="L212" s="49"/>
      <c r="M212" s="49"/>
      <c r="N212" s="49"/>
      <c r="O212" s="49"/>
      <c r="P212" s="49"/>
      <c r="Q212" s="49"/>
      <c r="R212" s="49"/>
      <c r="S212" s="49"/>
      <c r="T212" s="49"/>
      <c r="U212" s="49"/>
      <c r="V212" s="49"/>
      <c r="W212" s="49"/>
      <c r="X212" s="49"/>
      <c r="Y212" s="49"/>
      <c r="Z212" s="49"/>
    </row>
    <row r="213" spans="1:26" ht="14.25" customHeight="1" x14ac:dyDescent="0.2">
      <c r="A213" s="56"/>
      <c r="B213" s="49"/>
      <c r="C213" s="49"/>
      <c r="D213" s="57"/>
      <c r="E213" s="49"/>
      <c r="F213" s="49"/>
      <c r="G213" s="49"/>
      <c r="H213" s="49"/>
      <c r="I213" s="49"/>
      <c r="J213" s="49"/>
      <c r="K213" s="49"/>
      <c r="L213" s="49"/>
      <c r="M213" s="49"/>
      <c r="N213" s="49"/>
      <c r="O213" s="49"/>
      <c r="P213" s="49"/>
      <c r="Q213" s="49"/>
      <c r="R213" s="49"/>
      <c r="S213" s="49"/>
      <c r="T213" s="49"/>
      <c r="U213" s="49"/>
      <c r="V213" s="49"/>
      <c r="W213" s="49"/>
      <c r="X213" s="49"/>
      <c r="Y213" s="49"/>
      <c r="Z213" s="49"/>
    </row>
    <row r="214" spans="1:26" ht="14.25" customHeight="1" x14ac:dyDescent="0.2">
      <c r="A214" s="56"/>
      <c r="B214" s="49"/>
      <c r="C214" s="49"/>
      <c r="D214" s="57"/>
      <c r="E214" s="49"/>
      <c r="F214" s="49"/>
      <c r="G214" s="49"/>
      <c r="H214" s="49"/>
      <c r="I214" s="49"/>
      <c r="J214" s="49"/>
      <c r="K214" s="49"/>
      <c r="L214" s="49"/>
      <c r="M214" s="49"/>
      <c r="N214" s="49"/>
      <c r="O214" s="49"/>
      <c r="P214" s="49"/>
      <c r="Q214" s="49"/>
      <c r="R214" s="49"/>
      <c r="S214" s="49"/>
      <c r="T214" s="49"/>
      <c r="U214" s="49"/>
      <c r="V214" s="49"/>
      <c r="W214" s="49"/>
      <c r="X214" s="49"/>
      <c r="Y214" s="49"/>
      <c r="Z214" s="49"/>
    </row>
    <row r="215" spans="1:26" ht="14.25" customHeight="1" x14ac:dyDescent="0.2">
      <c r="A215" s="56"/>
      <c r="B215" s="49"/>
      <c r="C215" s="49"/>
      <c r="D215" s="57"/>
      <c r="E215" s="49"/>
      <c r="F215" s="49"/>
      <c r="G215" s="49"/>
      <c r="H215" s="49"/>
      <c r="I215" s="49"/>
      <c r="J215" s="49"/>
      <c r="K215" s="49"/>
      <c r="L215" s="49"/>
      <c r="M215" s="49"/>
      <c r="N215" s="49"/>
      <c r="O215" s="49"/>
      <c r="P215" s="49"/>
      <c r="Q215" s="49"/>
      <c r="R215" s="49"/>
      <c r="S215" s="49"/>
      <c r="T215" s="49"/>
      <c r="U215" s="49"/>
      <c r="V215" s="49"/>
      <c r="W215" s="49"/>
      <c r="X215" s="49"/>
      <c r="Y215" s="49"/>
      <c r="Z215" s="49"/>
    </row>
    <row r="216" spans="1:26" ht="14.25" customHeight="1" x14ac:dyDescent="0.2">
      <c r="A216" s="56"/>
      <c r="B216" s="49"/>
      <c r="C216" s="49"/>
      <c r="D216" s="57"/>
      <c r="E216" s="49"/>
      <c r="F216" s="49"/>
      <c r="G216" s="49"/>
      <c r="H216" s="49"/>
      <c r="I216" s="49"/>
      <c r="J216" s="49"/>
      <c r="K216" s="49"/>
      <c r="L216" s="49"/>
      <c r="M216" s="49"/>
      <c r="N216" s="49"/>
      <c r="O216" s="49"/>
      <c r="P216" s="49"/>
      <c r="Q216" s="49"/>
      <c r="R216" s="49"/>
      <c r="S216" s="49"/>
      <c r="T216" s="49"/>
      <c r="U216" s="49"/>
      <c r="V216" s="49"/>
      <c r="W216" s="49"/>
      <c r="X216" s="49"/>
      <c r="Y216" s="49"/>
      <c r="Z216" s="49"/>
    </row>
    <row r="217" spans="1:26" ht="14.25" customHeight="1" x14ac:dyDescent="0.2">
      <c r="A217" s="56"/>
      <c r="B217" s="49"/>
      <c r="C217" s="49"/>
      <c r="D217" s="57"/>
      <c r="E217" s="49"/>
      <c r="F217" s="49"/>
      <c r="G217" s="49"/>
      <c r="H217" s="49"/>
      <c r="I217" s="49"/>
      <c r="J217" s="49"/>
      <c r="K217" s="49"/>
      <c r="L217" s="49"/>
      <c r="M217" s="49"/>
      <c r="N217" s="49"/>
      <c r="O217" s="49"/>
      <c r="P217" s="49"/>
      <c r="Q217" s="49"/>
      <c r="R217" s="49"/>
      <c r="S217" s="49"/>
      <c r="T217" s="49"/>
      <c r="U217" s="49"/>
      <c r="V217" s="49"/>
      <c r="W217" s="49"/>
      <c r="X217" s="49"/>
      <c r="Y217" s="49"/>
      <c r="Z217" s="49"/>
    </row>
    <row r="218" spans="1:26" ht="14.25" customHeight="1" x14ac:dyDescent="0.2">
      <c r="A218" s="56"/>
      <c r="B218" s="49"/>
      <c r="C218" s="49"/>
      <c r="D218" s="57"/>
      <c r="E218" s="49"/>
      <c r="F218" s="49"/>
      <c r="G218" s="49"/>
      <c r="H218" s="49"/>
      <c r="I218" s="49"/>
      <c r="J218" s="49"/>
      <c r="K218" s="49"/>
      <c r="L218" s="49"/>
      <c r="M218" s="49"/>
      <c r="N218" s="49"/>
      <c r="O218" s="49"/>
      <c r="P218" s="49"/>
      <c r="Q218" s="49"/>
      <c r="R218" s="49"/>
      <c r="S218" s="49"/>
      <c r="T218" s="49"/>
      <c r="U218" s="49"/>
      <c r="V218" s="49"/>
      <c r="W218" s="49"/>
      <c r="X218" s="49"/>
      <c r="Y218" s="49"/>
      <c r="Z218" s="49"/>
    </row>
    <row r="219" spans="1:26" ht="14.25" customHeight="1" x14ac:dyDescent="0.2">
      <c r="A219" s="56"/>
      <c r="B219" s="49"/>
      <c r="C219" s="49"/>
      <c r="D219" s="57"/>
      <c r="E219" s="49"/>
      <c r="F219" s="49"/>
      <c r="G219" s="49"/>
      <c r="H219" s="49"/>
      <c r="I219" s="49"/>
      <c r="J219" s="49"/>
      <c r="K219" s="49"/>
      <c r="L219" s="49"/>
      <c r="M219" s="49"/>
      <c r="N219" s="49"/>
      <c r="O219" s="49"/>
      <c r="P219" s="49"/>
      <c r="Q219" s="49"/>
      <c r="R219" s="49"/>
      <c r="S219" s="49"/>
      <c r="T219" s="49"/>
      <c r="U219" s="49"/>
      <c r="V219" s="49"/>
      <c r="W219" s="49"/>
      <c r="X219" s="49"/>
      <c r="Y219" s="49"/>
      <c r="Z219" s="49"/>
    </row>
    <row r="220" spans="1:26" ht="14.25" customHeight="1" x14ac:dyDescent="0.2">
      <c r="A220" s="56"/>
      <c r="B220" s="49"/>
      <c r="C220" s="49"/>
      <c r="D220" s="57"/>
      <c r="E220" s="49"/>
      <c r="F220" s="49"/>
      <c r="G220" s="49"/>
      <c r="H220" s="49"/>
      <c r="I220" s="49"/>
      <c r="J220" s="49"/>
      <c r="K220" s="49"/>
      <c r="L220" s="49"/>
      <c r="M220" s="49"/>
      <c r="N220" s="49"/>
      <c r="O220" s="49"/>
      <c r="P220" s="49"/>
      <c r="Q220" s="49"/>
      <c r="R220" s="49"/>
      <c r="S220" s="49"/>
      <c r="T220" s="49"/>
      <c r="U220" s="49"/>
      <c r="V220" s="49"/>
      <c r="W220" s="49"/>
      <c r="X220" s="49"/>
      <c r="Y220" s="49"/>
      <c r="Z220" s="49"/>
    </row>
    <row r="221" spans="1:26" ht="14.25" customHeight="1" x14ac:dyDescent="0.2">
      <c r="A221" s="56"/>
      <c r="B221" s="49"/>
      <c r="C221" s="49"/>
      <c r="D221" s="57"/>
      <c r="E221" s="49"/>
      <c r="F221" s="49"/>
      <c r="G221" s="49"/>
      <c r="H221" s="49"/>
      <c r="I221" s="49"/>
      <c r="J221" s="49"/>
      <c r="K221" s="49"/>
      <c r="L221" s="49"/>
      <c r="M221" s="49"/>
      <c r="N221" s="49"/>
      <c r="O221" s="49"/>
      <c r="P221" s="49"/>
      <c r="Q221" s="49"/>
      <c r="R221" s="49"/>
      <c r="S221" s="49"/>
      <c r="T221" s="49"/>
      <c r="U221" s="49"/>
      <c r="V221" s="49"/>
      <c r="W221" s="49"/>
      <c r="X221" s="49"/>
      <c r="Y221" s="49"/>
      <c r="Z221" s="49"/>
    </row>
    <row r="222" spans="1:26" ht="14.25" customHeight="1" x14ac:dyDescent="0.2">
      <c r="A222" s="56"/>
      <c r="B222" s="49"/>
      <c r="C222" s="49"/>
      <c r="D222" s="57"/>
      <c r="E222" s="49"/>
      <c r="F222" s="49"/>
      <c r="G222" s="49"/>
      <c r="H222" s="49"/>
      <c r="I222" s="49"/>
      <c r="J222" s="49"/>
      <c r="K222" s="49"/>
      <c r="L222" s="49"/>
      <c r="M222" s="49"/>
      <c r="N222" s="49"/>
      <c r="O222" s="49"/>
      <c r="P222" s="49"/>
      <c r="Q222" s="49"/>
      <c r="R222" s="49"/>
      <c r="S222" s="49"/>
      <c r="T222" s="49"/>
      <c r="U222" s="49"/>
      <c r="V222" s="49"/>
      <c r="W222" s="49"/>
      <c r="X222" s="49"/>
      <c r="Y222" s="49"/>
      <c r="Z222" s="49"/>
    </row>
    <row r="223" spans="1:26" ht="14.25" customHeight="1" x14ac:dyDescent="0.2">
      <c r="A223" s="56"/>
      <c r="B223" s="49"/>
      <c r="C223" s="49"/>
      <c r="D223" s="57"/>
      <c r="E223" s="49"/>
      <c r="F223" s="49"/>
      <c r="G223" s="49"/>
      <c r="H223" s="49"/>
      <c r="I223" s="49"/>
      <c r="J223" s="49"/>
      <c r="K223" s="49"/>
      <c r="L223" s="49"/>
      <c r="M223" s="49"/>
      <c r="N223" s="49"/>
      <c r="O223" s="49"/>
      <c r="P223" s="49"/>
      <c r="Q223" s="49"/>
      <c r="R223" s="49"/>
      <c r="S223" s="49"/>
      <c r="T223" s="49"/>
      <c r="U223" s="49"/>
      <c r="V223" s="49"/>
      <c r="W223" s="49"/>
      <c r="X223" s="49"/>
      <c r="Y223" s="49"/>
      <c r="Z223" s="49"/>
    </row>
    <row r="224" spans="1:26" ht="14.25" customHeight="1" x14ac:dyDescent="0.2">
      <c r="A224" s="56"/>
      <c r="B224" s="49"/>
      <c r="C224" s="49"/>
      <c r="D224" s="57"/>
      <c r="E224" s="49"/>
      <c r="F224" s="49"/>
      <c r="G224" s="49"/>
      <c r="H224" s="49"/>
      <c r="I224" s="49"/>
      <c r="J224" s="49"/>
      <c r="K224" s="49"/>
      <c r="L224" s="49"/>
      <c r="M224" s="49"/>
      <c r="N224" s="49"/>
      <c r="O224" s="49"/>
      <c r="P224" s="49"/>
      <c r="Q224" s="49"/>
      <c r="R224" s="49"/>
      <c r="S224" s="49"/>
      <c r="T224" s="49"/>
      <c r="U224" s="49"/>
      <c r="V224" s="49"/>
      <c r="W224" s="49"/>
      <c r="X224" s="49"/>
      <c r="Y224" s="49"/>
      <c r="Z224" s="49"/>
    </row>
    <row r="225" spans="1:26" ht="14.25" customHeight="1" x14ac:dyDescent="0.2">
      <c r="A225" s="56"/>
      <c r="B225" s="49"/>
      <c r="C225" s="49"/>
      <c r="D225" s="57"/>
      <c r="E225" s="49"/>
      <c r="F225" s="49"/>
      <c r="G225" s="49"/>
      <c r="H225" s="49"/>
      <c r="I225" s="49"/>
      <c r="J225" s="49"/>
      <c r="K225" s="49"/>
      <c r="L225" s="49"/>
      <c r="M225" s="49"/>
      <c r="N225" s="49"/>
      <c r="O225" s="49"/>
      <c r="P225" s="49"/>
      <c r="Q225" s="49"/>
      <c r="R225" s="49"/>
      <c r="S225" s="49"/>
      <c r="T225" s="49"/>
      <c r="U225" s="49"/>
      <c r="V225" s="49"/>
      <c r="W225" s="49"/>
      <c r="X225" s="49"/>
      <c r="Y225" s="49"/>
      <c r="Z225" s="49"/>
    </row>
    <row r="226" spans="1:26" ht="14.25" customHeight="1" x14ac:dyDescent="0.2">
      <c r="A226" s="56"/>
      <c r="B226" s="49"/>
      <c r="C226" s="49"/>
      <c r="D226" s="57"/>
      <c r="E226" s="49"/>
      <c r="F226" s="49"/>
      <c r="G226" s="49"/>
      <c r="H226" s="49"/>
      <c r="I226" s="49"/>
      <c r="J226" s="49"/>
      <c r="K226" s="49"/>
      <c r="L226" s="49"/>
      <c r="M226" s="49"/>
      <c r="N226" s="49"/>
      <c r="O226" s="49"/>
      <c r="P226" s="49"/>
      <c r="Q226" s="49"/>
      <c r="R226" s="49"/>
      <c r="S226" s="49"/>
      <c r="T226" s="49"/>
      <c r="U226" s="49"/>
      <c r="V226" s="49"/>
      <c r="W226" s="49"/>
      <c r="X226" s="49"/>
      <c r="Y226" s="49"/>
      <c r="Z226" s="49"/>
    </row>
    <row r="227" spans="1:26" ht="14.25" customHeight="1" x14ac:dyDescent="0.2">
      <c r="A227" s="56"/>
      <c r="B227" s="49"/>
      <c r="C227" s="49"/>
      <c r="D227" s="57"/>
      <c r="E227" s="49"/>
      <c r="F227" s="49"/>
      <c r="G227" s="49"/>
      <c r="H227" s="49"/>
      <c r="I227" s="49"/>
      <c r="J227" s="49"/>
      <c r="K227" s="49"/>
      <c r="L227" s="49"/>
      <c r="M227" s="49"/>
      <c r="N227" s="49"/>
      <c r="O227" s="49"/>
      <c r="P227" s="49"/>
      <c r="Q227" s="49"/>
      <c r="R227" s="49"/>
      <c r="S227" s="49"/>
      <c r="T227" s="49"/>
      <c r="U227" s="49"/>
      <c r="V227" s="49"/>
      <c r="W227" s="49"/>
      <c r="X227" s="49"/>
      <c r="Y227" s="49"/>
      <c r="Z227" s="49"/>
    </row>
    <row r="228" spans="1:26" ht="14.25" customHeight="1" x14ac:dyDescent="0.2">
      <c r="A228" s="56"/>
      <c r="B228" s="49"/>
      <c r="C228" s="49"/>
      <c r="D228" s="57"/>
      <c r="E228" s="49"/>
      <c r="F228" s="49"/>
      <c r="G228" s="49"/>
      <c r="H228" s="49"/>
      <c r="I228" s="49"/>
      <c r="J228" s="49"/>
      <c r="K228" s="49"/>
      <c r="L228" s="49"/>
      <c r="M228" s="49"/>
      <c r="N228" s="49"/>
      <c r="O228" s="49"/>
      <c r="P228" s="49"/>
      <c r="Q228" s="49"/>
      <c r="R228" s="49"/>
      <c r="S228" s="49"/>
      <c r="T228" s="49"/>
      <c r="U228" s="49"/>
      <c r="V228" s="49"/>
      <c r="W228" s="49"/>
      <c r="X228" s="49"/>
      <c r="Y228" s="49"/>
      <c r="Z228" s="49"/>
    </row>
    <row r="229" spans="1:26" ht="14.25" customHeight="1" x14ac:dyDescent="0.2">
      <c r="A229" s="56"/>
      <c r="B229" s="49"/>
      <c r="C229" s="49"/>
      <c r="D229" s="57"/>
      <c r="E229" s="49"/>
      <c r="F229" s="49"/>
      <c r="G229" s="49"/>
      <c r="H229" s="49"/>
      <c r="I229" s="49"/>
      <c r="J229" s="49"/>
      <c r="K229" s="49"/>
      <c r="L229" s="49"/>
      <c r="M229" s="49"/>
      <c r="N229" s="49"/>
      <c r="O229" s="49"/>
      <c r="P229" s="49"/>
      <c r="Q229" s="49"/>
      <c r="R229" s="49"/>
      <c r="S229" s="49"/>
      <c r="T229" s="49"/>
      <c r="U229" s="49"/>
      <c r="V229" s="49"/>
      <c r="W229" s="49"/>
      <c r="X229" s="49"/>
      <c r="Y229" s="49"/>
      <c r="Z229" s="49"/>
    </row>
    <row r="230" spans="1:26" ht="14.25" customHeight="1" x14ac:dyDescent="0.2">
      <c r="A230" s="56"/>
      <c r="B230" s="49"/>
      <c r="C230" s="49"/>
      <c r="D230" s="57"/>
      <c r="E230" s="49"/>
      <c r="F230" s="49"/>
      <c r="G230" s="49"/>
      <c r="H230" s="49"/>
      <c r="I230" s="49"/>
      <c r="J230" s="49"/>
      <c r="K230" s="49"/>
      <c r="L230" s="49"/>
      <c r="M230" s="49"/>
      <c r="N230" s="49"/>
      <c r="O230" s="49"/>
      <c r="P230" s="49"/>
      <c r="Q230" s="49"/>
      <c r="R230" s="49"/>
      <c r="S230" s="49"/>
      <c r="T230" s="49"/>
      <c r="U230" s="49"/>
      <c r="V230" s="49"/>
      <c r="W230" s="49"/>
      <c r="X230" s="49"/>
      <c r="Y230" s="49"/>
      <c r="Z230" s="49"/>
    </row>
    <row r="231" spans="1:26" ht="14.25" customHeight="1" x14ac:dyDescent="0.2">
      <c r="A231" s="56"/>
      <c r="B231" s="49"/>
      <c r="C231" s="49"/>
      <c r="D231" s="57"/>
      <c r="E231" s="49"/>
      <c r="F231" s="49"/>
      <c r="G231" s="49"/>
      <c r="H231" s="49"/>
      <c r="I231" s="49"/>
      <c r="J231" s="49"/>
      <c r="K231" s="49"/>
      <c r="L231" s="49"/>
      <c r="M231" s="49"/>
      <c r="N231" s="49"/>
      <c r="O231" s="49"/>
      <c r="P231" s="49"/>
      <c r="Q231" s="49"/>
      <c r="R231" s="49"/>
      <c r="S231" s="49"/>
      <c r="T231" s="49"/>
      <c r="U231" s="49"/>
      <c r="V231" s="49"/>
      <c r="W231" s="49"/>
      <c r="X231" s="49"/>
      <c r="Y231" s="49"/>
      <c r="Z231" s="49"/>
    </row>
    <row r="232" spans="1:26" ht="14.25" customHeight="1" x14ac:dyDescent="0.2">
      <c r="A232" s="56"/>
      <c r="B232" s="49"/>
      <c r="C232" s="49"/>
      <c r="D232" s="57"/>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ht="14.25" customHeight="1" x14ac:dyDescent="0.2">
      <c r="A233" s="56"/>
      <c r="B233" s="49"/>
      <c r="C233" s="49"/>
      <c r="D233" s="57"/>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ht="14.25" customHeight="1" x14ac:dyDescent="0.2">
      <c r="A234" s="56"/>
      <c r="B234" s="49"/>
      <c r="C234" s="49"/>
      <c r="D234" s="57"/>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ht="14.25" customHeight="1" x14ac:dyDescent="0.2">
      <c r="A235" s="56"/>
      <c r="B235" s="49"/>
      <c r="C235" s="49"/>
      <c r="D235" s="57"/>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ht="14.25" customHeight="1" x14ac:dyDescent="0.2">
      <c r="A236" s="56"/>
      <c r="B236" s="49"/>
      <c r="C236" s="49"/>
      <c r="D236" s="57"/>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ht="14.25" customHeight="1" x14ac:dyDescent="0.2">
      <c r="A237" s="56"/>
      <c r="B237" s="49"/>
      <c r="C237" s="49"/>
      <c r="D237" s="57"/>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ht="14.25" customHeight="1" x14ac:dyDescent="0.2">
      <c r="A238" s="56"/>
      <c r="B238" s="49"/>
      <c r="C238" s="49"/>
      <c r="D238" s="57"/>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ht="14.25" customHeight="1" x14ac:dyDescent="0.2">
      <c r="A239" s="56"/>
      <c r="B239" s="49"/>
      <c r="C239" s="49"/>
      <c r="D239" s="57"/>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ht="14.25" customHeight="1" x14ac:dyDescent="0.2">
      <c r="A240" s="56"/>
      <c r="B240" s="49"/>
      <c r="C240" s="49"/>
      <c r="D240" s="57"/>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ht="14.25" customHeight="1" x14ac:dyDescent="0.2">
      <c r="A241" s="56"/>
      <c r="B241" s="49"/>
      <c r="C241" s="49"/>
      <c r="D241" s="57"/>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ht="14.25" customHeight="1" x14ac:dyDescent="0.2">
      <c r="A242" s="56"/>
      <c r="B242" s="49"/>
      <c r="C242" s="49"/>
      <c r="D242" s="57"/>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ht="14.25" customHeight="1" x14ac:dyDescent="0.2">
      <c r="A243" s="56"/>
      <c r="B243" s="49"/>
      <c r="C243" s="49"/>
      <c r="D243" s="57"/>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ht="14.25" customHeight="1" x14ac:dyDescent="0.2">
      <c r="A244" s="56"/>
      <c r="B244" s="49"/>
      <c r="C244" s="49"/>
      <c r="D244" s="57"/>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ht="14.25" customHeight="1" x14ac:dyDescent="0.2">
      <c r="A245" s="56"/>
      <c r="B245" s="49"/>
      <c r="C245" s="49"/>
      <c r="D245" s="57"/>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ht="14.25" customHeight="1" x14ac:dyDescent="0.2">
      <c r="A246" s="56"/>
      <c r="B246" s="49"/>
      <c r="C246" s="49"/>
      <c r="D246" s="57"/>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ht="14.25" customHeight="1" x14ac:dyDescent="0.2">
      <c r="A247" s="56"/>
      <c r="B247" s="49"/>
      <c r="C247" s="49"/>
      <c r="D247" s="57"/>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ht="14.25" customHeight="1" x14ac:dyDescent="0.2">
      <c r="A248" s="56"/>
      <c r="B248" s="49"/>
      <c r="C248" s="49"/>
      <c r="D248" s="57"/>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ht="14.25" customHeight="1" x14ac:dyDescent="0.2">
      <c r="A249" s="56"/>
      <c r="B249" s="49"/>
      <c r="C249" s="49"/>
      <c r="D249" s="57"/>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ht="14.25" customHeight="1" x14ac:dyDescent="0.2">
      <c r="A250" s="56"/>
      <c r="B250" s="49"/>
      <c r="C250" s="49"/>
      <c r="D250" s="57"/>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ht="14.25" customHeight="1" x14ac:dyDescent="0.2">
      <c r="A251" s="56"/>
      <c r="B251" s="49"/>
      <c r="C251" s="49"/>
      <c r="D251" s="57"/>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ht="14.25" customHeight="1" x14ac:dyDescent="0.2">
      <c r="A252" s="56"/>
      <c r="B252" s="49"/>
      <c r="C252" s="49"/>
      <c r="D252" s="57"/>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ht="14.25" customHeight="1" x14ac:dyDescent="0.2">
      <c r="A253" s="56"/>
      <c r="B253" s="49"/>
      <c r="C253" s="49"/>
      <c r="D253" s="57"/>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ht="14.25" customHeight="1" x14ac:dyDescent="0.2">
      <c r="A254" s="56"/>
      <c r="B254" s="49"/>
      <c r="C254" s="49"/>
      <c r="D254" s="57"/>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ht="14.25" customHeight="1" x14ac:dyDescent="0.2">
      <c r="A255" s="56"/>
      <c r="B255" s="49"/>
      <c r="C255" s="49"/>
      <c r="D255" s="57"/>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ht="14.25" customHeight="1" x14ac:dyDescent="0.2">
      <c r="A256" s="56"/>
      <c r="B256" s="49"/>
      <c r="C256" s="49"/>
      <c r="D256" s="57"/>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ht="14.25" customHeight="1" x14ac:dyDescent="0.2">
      <c r="A257" s="56"/>
      <c r="B257" s="49"/>
      <c r="C257" s="49"/>
      <c r="D257" s="57"/>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ht="14.25" customHeight="1" x14ac:dyDescent="0.2">
      <c r="A258" s="56"/>
      <c r="B258" s="49"/>
      <c r="C258" s="49"/>
      <c r="D258" s="57"/>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ht="14.25" customHeight="1" x14ac:dyDescent="0.2">
      <c r="A259" s="56"/>
      <c r="B259" s="49"/>
      <c r="C259" s="49"/>
      <c r="D259" s="57"/>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ht="14.25" customHeight="1" x14ac:dyDescent="0.2">
      <c r="A260" s="56"/>
      <c r="B260" s="49"/>
      <c r="C260" s="49"/>
      <c r="D260" s="57"/>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ht="14.25" customHeight="1" x14ac:dyDescent="0.2">
      <c r="A261" s="56"/>
      <c r="B261" s="49"/>
      <c r="C261" s="49"/>
      <c r="D261" s="57"/>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ht="14.25" customHeight="1" x14ac:dyDescent="0.2">
      <c r="A262" s="56"/>
      <c r="B262" s="49"/>
      <c r="C262" s="49"/>
      <c r="D262" s="57"/>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ht="14.25" customHeight="1" x14ac:dyDescent="0.2">
      <c r="A263" s="56"/>
      <c r="B263" s="49"/>
      <c r="C263" s="49"/>
      <c r="D263" s="57"/>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ht="14.25" customHeight="1" x14ac:dyDescent="0.2">
      <c r="A264" s="56"/>
      <c r="B264" s="49"/>
      <c r="C264" s="49"/>
      <c r="D264" s="57"/>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ht="14.25" customHeight="1" x14ac:dyDescent="0.2">
      <c r="A265" s="56"/>
      <c r="B265" s="49"/>
      <c r="C265" s="49"/>
      <c r="D265" s="57"/>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ht="14.25" customHeight="1" x14ac:dyDescent="0.2">
      <c r="A266" s="56"/>
      <c r="B266" s="49"/>
      <c r="C266" s="49"/>
      <c r="D266" s="57"/>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ht="14.25" customHeight="1" x14ac:dyDescent="0.2">
      <c r="A267" s="56"/>
      <c r="B267" s="49"/>
      <c r="C267" s="49"/>
      <c r="D267" s="57"/>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ht="14.25" customHeight="1" x14ac:dyDescent="0.2">
      <c r="A268" s="56"/>
      <c r="B268" s="49"/>
      <c r="C268" s="49"/>
      <c r="D268" s="57"/>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ht="14.25" customHeight="1" x14ac:dyDescent="0.2">
      <c r="A269" s="56"/>
      <c r="B269" s="49"/>
      <c r="C269" s="49"/>
      <c r="D269" s="57"/>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ht="14.25" customHeight="1" x14ac:dyDescent="0.2">
      <c r="A270" s="56"/>
      <c r="B270" s="49"/>
      <c r="C270" s="49"/>
      <c r="D270" s="57"/>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ht="14.25" customHeight="1" x14ac:dyDescent="0.2">
      <c r="A271" s="56"/>
      <c r="B271" s="49"/>
      <c r="C271" s="49"/>
      <c r="D271" s="57"/>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ht="14.25" customHeight="1" x14ac:dyDescent="0.2">
      <c r="A272" s="56"/>
      <c r="B272" s="49"/>
      <c r="C272" s="49"/>
      <c r="D272" s="57"/>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ht="14.25" customHeight="1" x14ac:dyDescent="0.2">
      <c r="A273" s="56"/>
      <c r="B273" s="49"/>
      <c r="C273" s="49"/>
      <c r="D273" s="57"/>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ht="14.25" customHeight="1" x14ac:dyDescent="0.2">
      <c r="A274" s="56"/>
      <c r="B274" s="49"/>
      <c r="C274" s="49"/>
      <c r="D274" s="57"/>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ht="14.25" customHeight="1" x14ac:dyDescent="0.2">
      <c r="A275" s="56"/>
      <c r="B275" s="49"/>
      <c r="C275" s="49"/>
      <c r="D275" s="57"/>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ht="14.25" customHeight="1" x14ac:dyDescent="0.2">
      <c r="A276" s="56"/>
      <c r="B276" s="49"/>
      <c r="C276" s="49"/>
      <c r="D276" s="57"/>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ht="14.25" customHeight="1" x14ac:dyDescent="0.2">
      <c r="A277" s="56"/>
      <c r="B277" s="49"/>
      <c r="C277" s="49"/>
      <c r="D277" s="57"/>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ht="14.25" customHeight="1" x14ac:dyDescent="0.2">
      <c r="A278" s="56"/>
      <c r="B278" s="49"/>
      <c r="C278" s="49"/>
      <c r="D278" s="57"/>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ht="14.25" customHeight="1" x14ac:dyDescent="0.2">
      <c r="A279" s="56"/>
      <c r="B279" s="49"/>
      <c r="C279" s="49"/>
      <c r="D279" s="57"/>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ht="14.25" customHeight="1" x14ac:dyDescent="0.2">
      <c r="A280" s="56"/>
      <c r="B280" s="49"/>
      <c r="C280" s="49"/>
      <c r="D280" s="57"/>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ht="14.25" customHeight="1" x14ac:dyDescent="0.2">
      <c r="A281" s="56"/>
      <c r="B281" s="49"/>
      <c r="C281" s="49"/>
      <c r="D281" s="57"/>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ht="14.25" customHeight="1" x14ac:dyDescent="0.2">
      <c r="A282" s="56"/>
      <c r="B282" s="49"/>
      <c r="C282" s="49"/>
      <c r="D282" s="57"/>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ht="14.25" customHeight="1" x14ac:dyDescent="0.2">
      <c r="A283" s="56"/>
      <c r="B283" s="49"/>
      <c r="C283" s="49"/>
      <c r="D283" s="57"/>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ht="14.25" customHeight="1" x14ac:dyDescent="0.2">
      <c r="A284" s="56"/>
      <c r="B284" s="49"/>
      <c r="C284" s="49"/>
      <c r="D284" s="57"/>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ht="14.25" customHeight="1" x14ac:dyDescent="0.2">
      <c r="A285" s="56"/>
      <c r="B285" s="49"/>
      <c r="C285" s="49"/>
      <c r="D285" s="57"/>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ht="14.25" customHeight="1" x14ac:dyDescent="0.2">
      <c r="A286" s="56"/>
      <c r="B286" s="49"/>
      <c r="C286" s="49"/>
      <c r="D286" s="57"/>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ht="14.25" customHeight="1" x14ac:dyDescent="0.2">
      <c r="A287" s="56"/>
      <c r="B287" s="49"/>
      <c r="C287" s="49"/>
      <c r="D287" s="57"/>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ht="14.25" customHeight="1" x14ac:dyDescent="0.2">
      <c r="A288" s="56"/>
      <c r="B288" s="49"/>
      <c r="C288" s="49"/>
      <c r="D288" s="57"/>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ht="14.25" customHeight="1" x14ac:dyDescent="0.2">
      <c r="A289" s="56"/>
      <c r="B289" s="49"/>
      <c r="C289" s="49"/>
      <c r="D289" s="57"/>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ht="14.25" customHeight="1" x14ac:dyDescent="0.2">
      <c r="A290" s="56"/>
      <c r="B290" s="49"/>
      <c r="C290" s="49"/>
      <c r="D290" s="57"/>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ht="14.25" customHeight="1" x14ac:dyDescent="0.2">
      <c r="A291" s="56"/>
      <c r="B291" s="49"/>
      <c r="C291" s="49"/>
      <c r="D291" s="57"/>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ht="14.25" customHeight="1" x14ac:dyDescent="0.2">
      <c r="A292" s="56"/>
      <c r="B292" s="49"/>
      <c r="C292" s="49"/>
      <c r="D292" s="57"/>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ht="14.25" customHeight="1" x14ac:dyDescent="0.2">
      <c r="A293" s="56"/>
      <c r="B293" s="49"/>
      <c r="C293" s="49"/>
      <c r="D293" s="57"/>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ht="14.25" customHeight="1" x14ac:dyDescent="0.2">
      <c r="A294" s="56"/>
      <c r="B294" s="49"/>
      <c r="C294" s="49"/>
      <c r="D294" s="57"/>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ht="14.25" customHeight="1" x14ac:dyDescent="0.2">
      <c r="A295" s="56"/>
      <c r="B295" s="49"/>
      <c r="C295" s="49"/>
      <c r="D295" s="57"/>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ht="14.25" customHeight="1" x14ac:dyDescent="0.2">
      <c r="A296" s="56"/>
      <c r="B296" s="49"/>
      <c r="C296" s="49"/>
      <c r="D296" s="57"/>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ht="14.25" customHeight="1" x14ac:dyDescent="0.2">
      <c r="A297" s="56"/>
      <c r="B297" s="49"/>
      <c r="C297" s="49"/>
      <c r="D297" s="57"/>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ht="14.25" customHeight="1" x14ac:dyDescent="0.2">
      <c r="A298" s="56"/>
      <c r="B298" s="49"/>
      <c r="C298" s="49"/>
      <c r="D298" s="57"/>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ht="14.25" customHeight="1" x14ac:dyDescent="0.2">
      <c r="A299" s="56"/>
      <c r="B299" s="49"/>
      <c r="C299" s="49"/>
      <c r="D299" s="57"/>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ht="14.25" customHeight="1" x14ac:dyDescent="0.2">
      <c r="A300" s="56"/>
      <c r="B300" s="49"/>
      <c r="C300" s="49"/>
      <c r="D300" s="57"/>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ht="14.25" customHeight="1" x14ac:dyDescent="0.2">
      <c r="A301" s="56"/>
      <c r="B301" s="49"/>
      <c r="C301" s="49"/>
      <c r="D301" s="57"/>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ht="14.25" customHeight="1" x14ac:dyDescent="0.2">
      <c r="A302" s="56"/>
      <c r="B302" s="49"/>
      <c r="C302" s="49"/>
      <c r="D302" s="57"/>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ht="14.25" customHeight="1" x14ac:dyDescent="0.2">
      <c r="A303" s="56"/>
      <c r="B303" s="49"/>
      <c r="C303" s="49"/>
      <c r="D303" s="57"/>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ht="14.25" customHeight="1" x14ac:dyDescent="0.2">
      <c r="A304" s="56"/>
      <c r="B304" s="49"/>
      <c r="C304" s="49"/>
      <c r="D304" s="57"/>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ht="14.25" customHeight="1" x14ac:dyDescent="0.2">
      <c r="A305" s="56"/>
      <c r="B305" s="49"/>
      <c r="C305" s="49"/>
      <c r="D305" s="57"/>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ht="14.25" customHeight="1" x14ac:dyDescent="0.2">
      <c r="A306" s="56"/>
      <c r="B306" s="49"/>
      <c r="C306" s="49"/>
      <c r="D306" s="57"/>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ht="14.25" customHeight="1" x14ac:dyDescent="0.2">
      <c r="A307" s="56"/>
      <c r="B307" s="49"/>
      <c r="C307" s="49"/>
      <c r="D307" s="57"/>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ht="14.25" customHeight="1" x14ac:dyDescent="0.2">
      <c r="A308" s="56"/>
      <c r="B308" s="49"/>
      <c r="C308" s="49"/>
      <c r="D308" s="57"/>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ht="14.25" customHeight="1" x14ac:dyDescent="0.2">
      <c r="A309" s="56"/>
      <c r="B309" s="49"/>
      <c r="C309" s="49"/>
      <c r="D309" s="57"/>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ht="14.25" customHeight="1" x14ac:dyDescent="0.2">
      <c r="A310" s="56"/>
      <c r="B310" s="49"/>
      <c r="C310" s="49"/>
      <c r="D310" s="57"/>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ht="14.25" customHeight="1" x14ac:dyDescent="0.2">
      <c r="A311" s="56"/>
      <c r="B311" s="49"/>
      <c r="C311" s="49"/>
      <c r="D311" s="57"/>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ht="14.25" customHeight="1" x14ac:dyDescent="0.2">
      <c r="A312" s="56"/>
      <c r="B312" s="49"/>
      <c r="C312" s="49"/>
      <c r="D312" s="57"/>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ht="14.25" customHeight="1" x14ac:dyDescent="0.2">
      <c r="A313" s="56"/>
      <c r="B313" s="49"/>
      <c r="C313" s="49"/>
      <c r="D313" s="57"/>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ht="14.25" customHeight="1" x14ac:dyDescent="0.2">
      <c r="A314" s="56"/>
      <c r="B314" s="49"/>
      <c r="C314" s="49"/>
      <c r="D314" s="57"/>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ht="14.25" customHeight="1" x14ac:dyDescent="0.2">
      <c r="A315" s="56"/>
      <c r="B315" s="49"/>
      <c r="C315" s="49"/>
      <c r="D315" s="57"/>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ht="14.25" customHeight="1" x14ac:dyDescent="0.2">
      <c r="A316" s="56"/>
      <c r="B316" s="49"/>
      <c r="C316" s="49"/>
      <c r="D316" s="57"/>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ht="14.25" customHeight="1" x14ac:dyDescent="0.2">
      <c r="A317" s="56"/>
      <c r="B317" s="49"/>
      <c r="C317" s="49"/>
      <c r="D317" s="57"/>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ht="14.25" customHeight="1" x14ac:dyDescent="0.2">
      <c r="A318" s="56"/>
      <c r="B318" s="49"/>
      <c r="C318" s="49"/>
      <c r="D318" s="57"/>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ht="14.25" customHeight="1" x14ac:dyDescent="0.2">
      <c r="A319" s="56"/>
      <c r="B319" s="49"/>
      <c r="C319" s="49"/>
      <c r="D319" s="57"/>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ht="14.25" customHeight="1" x14ac:dyDescent="0.2">
      <c r="A320" s="56"/>
      <c r="B320" s="49"/>
      <c r="C320" s="49"/>
      <c r="D320" s="57"/>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ht="14.25" customHeight="1" x14ac:dyDescent="0.2">
      <c r="A321" s="56"/>
      <c r="B321" s="49"/>
      <c r="C321" s="49"/>
      <c r="D321" s="57"/>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ht="14.25" customHeight="1" x14ac:dyDescent="0.2">
      <c r="A322" s="56"/>
      <c r="B322" s="49"/>
      <c r="C322" s="49"/>
      <c r="D322" s="57"/>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ht="14.25" customHeight="1" x14ac:dyDescent="0.2">
      <c r="A323" s="56"/>
      <c r="B323" s="49"/>
      <c r="C323" s="49"/>
      <c r="D323" s="57"/>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ht="14.25" customHeight="1" x14ac:dyDescent="0.2">
      <c r="A324" s="56"/>
      <c r="B324" s="49"/>
      <c r="C324" s="49"/>
      <c r="D324" s="57"/>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ht="14.25" customHeight="1" x14ac:dyDescent="0.2">
      <c r="A325" s="56"/>
      <c r="B325" s="49"/>
      <c r="C325" s="49"/>
      <c r="D325" s="57"/>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ht="14.25" customHeight="1" x14ac:dyDescent="0.2">
      <c r="A326" s="56"/>
      <c r="B326" s="49"/>
      <c r="C326" s="49"/>
      <c r="D326" s="57"/>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ht="14.25" customHeight="1" x14ac:dyDescent="0.2">
      <c r="A327" s="56"/>
      <c r="B327" s="49"/>
      <c r="C327" s="49"/>
      <c r="D327" s="57"/>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ht="14.25" customHeight="1" x14ac:dyDescent="0.2">
      <c r="A328" s="56"/>
      <c r="B328" s="49"/>
      <c r="C328" s="49"/>
      <c r="D328" s="57"/>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ht="14.25" customHeight="1" x14ac:dyDescent="0.2">
      <c r="A329" s="56"/>
      <c r="B329" s="49"/>
      <c r="C329" s="49"/>
      <c r="D329" s="57"/>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ht="14.25" customHeight="1" x14ac:dyDescent="0.2">
      <c r="A330" s="56"/>
      <c r="B330" s="49"/>
      <c r="C330" s="49"/>
      <c r="D330" s="57"/>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ht="14.25" customHeight="1" x14ac:dyDescent="0.2">
      <c r="A331" s="56"/>
      <c r="B331" s="49"/>
      <c r="C331" s="49"/>
      <c r="D331" s="57"/>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ht="14.25" customHeight="1" x14ac:dyDescent="0.2">
      <c r="A332" s="56"/>
      <c r="B332" s="49"/>
      <c r="C332" s="49"/>
      <c r="D332" s="57"/>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ht="14.25" customHeight="1" x14ac:dyDescent="0.2">
      <c r="A333" s="56"/>
      <c r="B333" s="49"/>
      <c r="C333" s="49"/>
      <c r="D333" s="57"/>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ht="14.25" customHeight="1" x14ac:dyDescent="0.2">
      <c r="A334" s="56"/>
      <c r="B334" s="49"/>
      <c r="C334" s="49"/>
      <c r="D334" s="57"/>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ht="14.25" customHeight="1" x14ac:dyDescent="0.2">
      <c r="A335" s="56"/>
      <c r="B335" s="49"/>
      <c r="C335" s="49"/>
      <c r="D335" s="57"/>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ht="14.25" customHeight="1" x14ac:dyDescent="0.2">
      <c r="A336" s="56"/>
      <c r="B336" s="49"/>
      <c r="C336" s="49"/>
      <c r="D336" s="57"/>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ht="14.25" customHeight="1" x14ac:dyDescent="0.2">
      <c r="A337" s="56"/>
      <c r="B337" s="49"/>
      <c r="C337" s="49"/>
      <c r="D337" s="57"/>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ht="14.25" customHeight="1" x14ac:dyDescent="0.2">
      <c r="A338" s="56"/>
      <c r="B338" s="49"/>
      <c r="C338" s="49"/>
      <c r="D338" s="57"/>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ht="14.25" customHeight="1" x14ac:dyDescent="0.2">
      <c r="A339" s="56"/>
      <c r="B339" s="49"/>
      <c r="C339" s="49"/>
      <c r="D339" s="57"/>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ht="14.25" customHeight="1" x14ac:dyDescent="0.2">
      <c r="A340" s="56"/>
      <c r="B340" s="49"/>
      <c r="C340" s="49"/>
      <c r="D340" s="57"/>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ht="14.25" customHeight="1" x14ac:dyDescent="0.2">
      <c r="A341" s="56"/>
      <c r="B341" s="49"/>
      <c r="C341" s="49"/>
      <c r="D341" s="57"/>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ht="14.25" customHeight="1" x14ac:dyDescent="0.2">
      <c r="A342" s="56"/>
      <c r="B342" s="49"/>
      <c r="C342" s="49"/>
      <c r="D342" s="57"/>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ht="14.25" customHeight="1" x14ac:dyDescent="0.2">
      <c r="A343" s="56"/>
      <c r="B343" s="49"/>
      <c r="C343" s="49"/>
      <c r="D343" s="57"/>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ht="14.25" customHeight="1" x14ac:dyDescent="0.2">
      <c r="A344" s="56"/>
      <c r="B344" s="49"/>
      <c r="C344" s="49"/>
      <c r="D344" s="57"/>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ht="14.25" customHeight="1" x14ac:dyDescent="0.2">
      <c r="A345" s="56"/>
      <c r="B345" s="49"/>
      <c r="C345" s="49"/>
      <c r="D345" s="57"/>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ht="14.25" customHeight="1" x14ac:dyDescent="0.2">
      <c r="A346" s="56"/>
      <c r="B346" s="49"/>
      <c r="C346" s="49"/>
      <c r="D346" s="57"/>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ht="14.25" customHeight="1" x14ac:dyDescent="0.2">
      <c r="A347" s="56"/>
      <c r="B347" s="49"/>
      <c r="C347" s="49"/>
      <c r="D347" s="57"/>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ht="14.25" customHeight="1" x14ac:dyDescent="0.2">
      <c r="A348" s="56"/>
      <c r="B348" s="49"/>
      <c r="C348" s="49"/>
      <c r="D348" s="57"/>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ht="14.25" customHeight="1" x14ac:dyDescent="0.2">
      <c r="A349" s="56"/>
      <c r="B349" s="49"/>
      <c r="C349" s="49"/>
      <c r="D349" s="57"/>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ht="14.25" customHeight="1" x14ac:dyDescent="0.2">
      <c r="A350" s="56"/>
      <c r="B350" s="49"/>
      <c r="C350" s="49"/>
      <c r="D350" s="57"/>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ht="14.25" customHeight="1" x14ac:dyDescent="0.2">
      <c r="A351" s="56"/>
      <c r="B351" s="49"/>
      <c r="C351" s="49"/>
      <c r="D351" s="57"/>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ht="14.25" customHeight="1" x14ac:dyDescent="0.2">
      <c r="A352" s="56"/>
      <c r="B352" s="49"/>
      <c r="C352" s="49"/>
      <c r="D352" s="57"/>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ht="14.25" customHeight="1" x14ac:dyDescent="0.2">
      <c r="A353" s="56"/>
      <c r="B353" s="49"/>
      <c r="C353" s="49"/>
      <c r="D353" s="57"/>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ht="14.25" customHeight="1" x14ac:dyDescent="0.2">
      <c r="A354" s="56"/>
      <c r="B354" s="49"/>
      <c r="C354" s="49"/>
      <c r="D354" s="57"/>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ht="14.25" customHeight="1" x14ac:dyDescent="0.2">
      <c r="A355" s="56"/>
      <c r="B355" s="49"/>
      <c r="C355" s="49"/>
      <c r="D355" s="57"/>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ht="14.25" customHeight="1" x14ac:dyDescent="0.2">
      <c r="A356" s="56"/>
      <c r="B356" s="49"/>
      <c r="C356" s="49"/>
      <c r="D356" s="57"/>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ht="14.25" customHeight="1" x14ac:dyDescent="0.2">
      <c r="A357" s="56"/>
      <c r="B357" s="49"/>
      <c r="C357" s="49"/>
      <c r="D357" s="57"/>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ht="14.25" customHeight="1" x14ac:dyDescent="0.2">
      <c r="A358" s="56"/>
      <c r="B358" s="49"/>
      <c r="C358" s="49"/>
      <c r="D358" s="57"/>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ht="14.25" customHeight="1" x14ac:dyDescent="0.2">
      <c r="A359" s="56"/>
      <c r="B359" s="49"/>
      <c r="C359" s="49"/>
      <c r="D359" s="57"/>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ht="14.25" customHeight="1" x14ac:dyDescent="0.2">
      <c r="A360" s="56"/>
      <c r="B360" s="49"/>
      <c r="C360" s="49"/>
      <c r="D360" s="57"/>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ht="14.25" customHeight="1" x14ac:dyDescent="0.2">
      <c r="A361" s="56"/>
      <c r="B361" s="49"/>
      <c r="C361" s="49"/>
      <c r="D361" s="57"/>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ht="14.25" customHeight="1" x14ac:dyDescent="0.2">
      <c r="A362" s="56"/>
      <c r="B362" s="49"/>
      <c r="C362" s="49"/>
      <c r="D362" s="57"/>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ht="14.25" customHeight="1" x14ac:dyDescent="0.2">
      <c r="A363" s="56"/>
      <c r="B363" s="49"/>
      <c r="C363" s="49"/>
      <c r="D363" s="57"/>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ht="14.25" customHeight="1" x14ac:dyDescent="0.2">
      <c r="A364" s="56"/>
      <c r="B364" s="49"/>
      <c r="C364" s="49"/>
      <c r="D364" s="57"/>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ht="14.25" customHeight="1" x14ac:dyDescent="0.2">
      <c r="A365" s="56"/>
      <c r="B365" s="49"/>
      <c r="C365" s="49"/>
      <c r="D365" s="57"/>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ht="14.25" customHeight="1" x14ac:dyDescent="0.2">
      <c r="A366" s="56"/>
      <c r="B366" s="49"/>
      <c r="C366" s="49"/>
      <c r="D366" s="57"/>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ht="14.25" customHeight="1" x14ac:dyDescent="0.2">
      <c r="A367" s="56"/>
      <c r="B367" s="49"/>
      <c r="C367" s="49"/>
      <c r="D367" s="57"/>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ht="14.25" customHeight="1" x14ac:dyDescent="0.2">
      <c r="A368" s="56"/>
      <c r="B368" s="49"/>
      <c r="C368" s="49"/>
      <c r="D368" s="57"/>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ht="14.25" customHeight="1" x14ac:dyDescent="0.2">
      <c r="A369" s="56"/>
      <c r="B369" s="49"/>
      <c r="C369" s="49"/>
      <c r="D369" s="57"/>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ht="14.25" customHeight="1" x14ac:dyDescent="0.2">
      <c r="A370" s="56"/>
      <c r="B370" s="49"/>
      <c r="C370" s="49"/>
      <c r="D370" s="57"/>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ht="14.25" customHeight="1" x14ac:dyDescent="0.2">
      <c r="A371" s="56"/>
      <c r="B371" s="49"/>
      <c r="C371" s="49"/>
      <c r="D371" s="57"/>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ht="14.25" customHeight="1" x14ac:dyDescent="0.2">
      <c r="A372" s="56"/>
      <c r="B372" s="49"/>
      <c r="C372" s="49"/>
      <c r="D372" s="57"/>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ht="14.25" customHeight="1" x14ac:dyDescent="0.2">
      <c r="A373" s="56"/>
      <c r="B373" s="49"/>
      <c r="C373" s="49"/>
      <c r="D373" s="57"/>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ht="14.25" customHeight="1" x14ac:dyDescent="0.2">
      <c r="A374" s="56"/>
      <c r="B374" s="49"/>
      <c r="C374" s="49"/>
      <c r="D374" s="57"/>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ht="14.25" customHeight="1" x14ac:dyDescent="0.2">
      <c r="A375" s="56"/>
      <c r="B375" s="49"/>
      <c r="C375" s="49"/>
      <c r="D375" s="57"/>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ht="14.25" customHeight="1" x14ac:dyDescent="0.2">
      <c r="A376" s="56"/>
      <c r="B376" s="49"/>
      <c r="C376" s="49"/>
      <c r="D376" s="57"/>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ht="14.25" customHeight="1" x14ac:dyDescent="0.2">
      <c r="A377" s="56"/>
      <c r="B377" s="49"/>
      <c r="C377" s="49"/>
      <c r="D377" s="57"/>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ht="14.25" customHeight="1" x14ac:dyDescent="0.2">
      <c r="A378" s="56"/>
      <c r="B378" s="49"/>
      <c r="C378" s="49"/>
      <c r="D378" s="57"/>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ht="14.25" customHeight="1" x14ac:dyDescent="0.2">
      <c r="A379" s="56"/>
      <c r="B379" s="49"/>
      <c r="C379" s="49"/>
      <c r="D379" s="57"/>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ht="14.25" customHeight="1" x14ac:dyDescent="0.2">
      <c r="A380" s="56"/>
      <c r="B380" s="49"/>
      <c r="C380" s="49"/>
      <c r="D380" s="57"/>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ht="14.25" customHeight="1" x14ac:dyDescent="0.2">
      <c r="A381" s="56"/>
      <c r="B381" s="49"/>
      <c r="C381" s="49"/>
      <c r="D381" s="57"/>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ht="14.25" customHeight="1" x14ac:dyDescent="0.2">
      <c r="A382" s="56"/>
      <c r="B382" s="49"/>
      <c r="C382" s="49"/>
      <c r="D382" s="57"/>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ht="14.25" customHeight="1" x14ac:dyDescent="0.2">
      <c r="A383" s="56"/>
      <c r="B383" s="49"/>
      <c r="C383" s="49"/>
      <c r="D383" s="57"/>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ht="14.25" customHeight="1" x14ac:dyDescent="0.2">
      <c r="A384" s="56"/>
      <c r="B384" s="49"/>
      <c r="C384" s="49"/>
      <c r="D384" s="57"/>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ht="14.25" customHeight="1" x14ac:dyDescent="0.2">
      <c r="A385" s="56"/>
      <c r="B385" s="49"/>
      <c r="C385" s="49"/>
      <c r="D385" s="57"/>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ht="14.25" customHeight="1" x14ac:dyDescent="0.2">
      <c r="A386" s="56"/>
      <c r="B386" s="49"/>
      <c r="C386" s="49"/>
      <c r="D386" s="57"/>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ht="14.25" customHeight="1" x14ac:dyDescent="0.2">
      <c r="A387" s="56"/>
      <c r="B387" s="49"/>
      <c r="C387" s="49"/>
      <c r="D387" s="57"/>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ht="14.25" customHeight="1" x14ac:dyDescent="0.2">
      <c r="A388" s="56"/>
      <c r="B388" s="49"/>
      <c r="C388" s="49"/>
      <c r="D388" s="57"/>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ht="14.25" customHeight="1" x14ac:dyDescent="0.2">
      <c r="A389" s="56"/>
      <c r="B389" s="49"/>
      <c r="C389" s="49"/>
      <c r="D389" s="57"/>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ht="14.25" customHeight="1" x14ac:dyDescent="0.2">
      <c r="A390" s="56"/>
      <c r="B390" s="49"/>
      <c r="C390" s="49"/>
      <c r="D390" s="57"/>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ht="14.25" customHeight="1" x14ac:dyDescent="0.2">
      <c r="A391" s="56"/>
      <c r="B391" s="49"/>
      <c r="C391" s="49"/>
      <c r="D391" s="57"/>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ht="14.25" customHeight="1" x14ac:dyDescent="0.2">
      <c r="A392" s="56"/>
      <c r="B392" s="49"/>
      <c r="C392" s="49"/>
      <c r="D392" s="57"/>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ht="14.25" customHeight="1" x14ac:dyDescent="0.2">
      <c r="A393" s="56"/>
      <c r="B393" s="49"/>
      <c r="C393" s="49"/>
      <c r="D393" s="57"/>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ht="14.25" customHeight="1" x14ac:dyDescent="0.2">
      <c r="A394" s="56"/>
      <c r="B394" s="49"/>
      <c r="C394" s="49"/>
      <c r="D394" s="57"/>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ht="14.25" customHeight="1" x14ac:dyDescent="0.2">
      <c r="A395" s="56"/>
      <c r="B395" s="49"/>
      <c r="C395" s="49"/>
      <c r="D395" s="57"/>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ht="14.25" customHeight="1" x14ac:dyDescent="0.2">
      <c r="A396" s="56"/>
      <c r="B396" s="49"/>
      <c r="C396" s="49"/>
      <c r="D396" s="57"/>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ht="14.25" customHeight="1" x14ac:dyDescent="0.2">
      <c r="A397" s="56"/>
      <c r="B397" s="49"/>
      <c r="C397" s="49"/>
      <c r="D397" s="57"/>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ht="14.25" customHeight="1" x14ac:dyDescent="0.2">
      <c r="A398" s="56"/>
      <c r="B398" s="49"/>
      <c r="C398" s="49"/>
      <c r="D398" s="57"/>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ht="14.25" customHeight="1" x14ac:dyDescent="0.2">
      <c r="A399" s="56"/>
      <c r="B399" s="49"/>
      <c r="C399" s="49"/>
      <c r="D399" s="57"/>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ht="14.25" customHeight="1" x14ac:dyDescent="0.2">
      <c r="A400" s="56"/>
      <c r="B400" s="49"/>
      <c r="C400" s="49"/>
      <c r="D400" s="57"/>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ht="14.25" customHeight="1" x14ac:dyDescent="0.2">
      <c r="A401" s="56"/>
      <c r="B401" s="49"/>
      <c r="C401" s="49"/>
      <c r="D401" s="57"/>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ht="14.25" customHeight="1" x14ac:dyDescent="0.2">
      <c r="A402" s="56"/>
      <c r="B402" s="49"/>
      <c r="C402" s="49"/>
      <c r="D402" s="57"/>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ht="14.25" customHeight="1" x14ac:dyDescent="0.2">
      <c r="A403" s="56"/>
      <c r="B403" s="49"/>
      <c r="C403" s="49"/>
      <c r="D403" s="57"/>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ht="14.25" customHeight="1" x14ac:dyDescent="0.2">
      <c r="A404" s="56"/>
      <c r="B404" s="49"/>
      <c r="C404" s="49"/>
      <c r="D404" s="57"/>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ht="14.25" customHeight="1" x14ac:dyDescent="0.2">
      <c r="A405" s="56"/>
      <c r="B405" s="49"/>
      <c r="C405" s="49"/>
      <c r="D405" s="57"/>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ht="14.25" customHeight="1" x14ac:dyDescent="0.2">
      <c r="A406" s="56"/>
      <c r="B406" s="49"/>
      <c r="C406" s="49"/>
      <c r="D406" s="57"/>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ht="14.25" customHeight="1" x14ac:dyDescent="0.2">
      <c r="A407" s="56"/>
      <c r="B407" s="49"/>
      <c r="C407" s="49"/>
      <c r="D407" s="57"/>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ht="14.25" customHeight="1" x14ac:dyDescent="0.2">
      <c r="A408" s="56"/>
      <c r="B408" s="49"/>
      <c r="C408" s="49"/>
      <c r="D408" s="57"/>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ht="14.25" customHeight="1" x14ac:dyDescent="0.2">
      <c r="A409" s="56"/>
      <c r="B409" s="49"/>
      <c r="C409" s="49"/>
      <c r="D409" s="57"/>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ht="14.25" customHeight="1" x14ac:dyDescent="0.2">
      <c r="A410" s="56"/>
      <c r="B410" s="49"/>
      <c r="C410" s="49"/>
      <c r="D410" s="57"/>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ht="14.25" customHeight="1" x14ac:dyDescent="0.2">
      <c r="A411" s="56"/>
      <c r="B411" s="49"/>
      <c r="C411" s="49"/>
      <c r="D411" s="57"/>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ht="14.25" customHeight="1" x14ac:dyDescent="0.2">
      <c r="A412" s="56"/>
      <c r="B412" s="49"/>
      <c r="C412" s="49"/>
      <c r="D412" s="57"/>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ht="14.25" customHeight="1" x14ac:dyDescent="0.2">
      <c r="A413" s="56"/>
      <c r="B413" s="49"/>
      <c r="C413" s="49"/>
      <c r="D413" s="57"/>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ht="14.25" customHeight="1" x14ac:dyDescent="0.2">
      <c r="A414" s="56"/>
      <c r="B414" s="49"/>
      <c r="C414" s="49"/>
      <c r="D414" s="57"/>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ht="14.25" customHeight="1" x14ac:dyDescent="0.2">
      <c r="A415" s="56"/>
      <c r="B415" s="49"/>
      <c r="C415" s="49"/>
      <c r="D415" s="57"/>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ht="14.25" customHeight="1" x14ac:dyDescent="0.2">
      <c r="A416" s="56"/>
      <c r="B416" s="49"/>
      <c r="C416" s="49"/>
      <c r="D416" s="57"/>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ht="14.25" customHeight="1" x14ac:dyDescent="0.2">
      <c r="A417" s="56"/>
      <c r="B417" s="49"/>
      <c r="C417" s="49"/>
      <c r="D417" s="57"/>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ht="14.25" customHeight="1" x14ac:dyDescent="0.2">
      <c r="A418" s="56"/>
      <c r="B418" s="49"/>
      <c r="C418" s="49"/>
      <c r="D418" s="57"/>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ht="14.25" customHeight="1" x14ac:dyDescent="0.2">
      <c r="A419" s="56"/>
      <c r="B419" s="49"/>
      <c r="C419" s="49"/>
      <c r="D419" s="57"/>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ht="14.25" customHeight="1" x14ac:dyDescent="0.2">
      <c r="A420" s="56"/>
      <c r="B420" s="49"/>
      <c r="C420" s="49"/>
      <c r="D420" s="57"/>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ht="14.25" customHeight="1" x14ac:dyDescent="0.2">
      <c r="A421" s="56"/>
      <c r="B421" s="49"/>
      <c r="C421" s="49"/>
      <c r="D421" s="57"/>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ht="14.25" customHeight="1" x14ac:dyDescent="0.2">
      <c r="A422" s="56"/>
      <c r="B422" s="49"/>
      <c r="C422" s="49"/>
      <c r="D422" s="57"/>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ht="14.25" customHeight="1" x14ac:dyDescent="0.2">
      <c r="A423" s="56"/>
      <c r="B423" s="49"/>
      <c r="C423" s="49"/>
      <c r="D423" s="57"/>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ht="14.25" customHeight="1" x14ac:dyDescent="0.2">
      <c r="A424" s="56"/>
      <c r="B424" s="49"/>
      <c r="C424" s="49"/>
      <c r="D424" s="57"/>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ht="14.25" customHeight="1" x14ac:dyDescent="0.2">
      <c r="A425" s="56"/>
      <c r="B425" s="49"/>
      <c r="C425" s="49"/>
      <c r="D425" s="57"/>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ht="14.25" customHeight="1" x14ac:dyDescent="0.2">
      <c r="A426" s="56"/>
      <c r="B426" s="49"/>
      <c r="C426" s="49"/>
      <c r="D426" s="57"/>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ht="14.25" customHeight="1" x14ac:dyDescent="0.2">
      <c r="A427" s="56"/>
      <c r="B427" s="49"/>
      <c r="C427" s="49"/>
      <c r="D427" s="57"/>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ht="14.25" customHeight="1" x14ac:dyDescent="0.2">
      <c r="A428" s="56"/>
      <c r="B428" s="49"/>
      <c r="C428" s="49"/>
      <c r="D428" s="57"/>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ht="14.25" customHeight="1" x14ac:dyDescent="0.2">
      <c r="A429" s="56"/>
      <c r="B429" s="49"/>
      <c r="C429" s="49"/>
      <c r="D429" s="57"/>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ht="14.25" customHeight="1" x14ac:dyDescent="0.2">
      <c r="A430" s="56"/>
      <c r="B430" s="49"/>
      <c r="C430" s="49"/>
      <c r="D430" s="57"/>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ht="14.25" customHeight="1" x14ac:dyDescent="0.2">
      <c r="A431" s="56"/>
      <c r="B431" s="49"/>
      <c r="C431" s="49"/>
      <c r="D431" s="57"/>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ht="14.25" customHeight="1" x14ac:dyDescent="0.2">
      <c r="A432" s="56"/>
      <c r="B432" s="49"/>
      <c r="C432" s="49"/>
      <c r="D432" s="57"/>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ht="14.25" customHeight="1" x14ac:dyDescent="0.2">
      <c r="A433" s="56"/>
      <c r="B433" s="49"/>
      <c r="C433" s="49"/>
      <c r="D433" s="57"/>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ht="14.25" customHeight="1" x14ac:dyDescent="0.2">
      <c r="A434" s="56"/>
      <c r="B434" s="49"/>
      <c r="C434" s="49"/>
      <c r="D434" s="57"/>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ht="14.25" customHeight="1" x14ac:dyDescent="0.2">
      <c r="A435" s="56"/>
      <c r="B435" s="49"/>
      <c r="C435" s="49"/>
      <c r="D435" s="57"/>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ht="14.25" customHeight="1" x14ac:dyDescent="0.2">
      <c r="A436" s="56"/>
      <c r="B436" s="49"/>
      <c r="C436" s="49"/>
      <c r="D436" s="57"/>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ht="14.25" customHeight="1" x14ac:dyDescent="0.2">
      <c r="A437" s="56"/>
      <c r="B437" s="49"/>
      <c r="C437" s="49"/>
      <c r="D437" s="57"/>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ht="14.25" customHeight="1" x14ac:dyDescent="0.2">
      <c r="A438" s="56"/>
      <c r="B438" s="49"/>
      <c r="C438" s="49"/>
      <c r="D438" s="57"/>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ht="14.25" customHeight="1" x14ac:dyDescent="0.2">
      <c r="A439" s="56"/>
      <c r="B439" s="49"/>
      <c r="C439" s="49"/>
      <c r="D439" s="57"/>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ht="14.25" customHeight="1" x14ac:dyDescent="0.2">
      <c r="A440" s="56"/>
      <c r="B440" s="49"/>
      <c r="C440" s="49"/>
      <c r="D440" s="57"/>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ht="14.25" customHeight="1" x14ac:dyDescent="0.2">
      <c r="A441" s="56"/>
      <c r="B441" s="49"/>
      <c r="C441" s="49"/>
      <c r="D441" s="57"/>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ht="14.25" customHeight="1" x14ac:dyDescent="0.2">
      <c r="A442" s="56"/>
      <c r="B442" s="49"/>
      <c r="C442" s="49"/>
      <c r="D442" s="57"/>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ht="14.25" customHeight="1" x14ac:dyDescent="0.2">
      <c r="A443" s="56"/>
      <c r="B443" s="49"/>
      <c r="C443" s="49"/>
      <c r="D443" s="57"/>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ht="14.25" customHeight="1" x14ac:dyDescent="0.2">
      <c r="A444" s="56"/>
      <c r="B444" s="49"/>
      <c r="C444" s="49"/>
      <c r="D444" s="57"/>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ht="14.25" customHeight="1" x14ac:dyDescent="0.2">
      <c r="A445" s="56"/>
      <c r="B445" s="49"/>
      <c r="C445" s="49"/>
      <c r="D445" s="57"/>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ht="14.25" customHeight="1" x14ac:dyDescent="0.2">
      <c r="A446" s="56"/>
      <c r="B446" s="49"/>
      <c r="C446" s="49"/>
      <c r="D446" s="57"/>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ht="14.25" customHeight="1" x14ac:dyDescent="0.2">
      <c r="A447" s="56"/>
      <c r="B447" s="49"/>
      <c r="C447" s="49"/>
      <c r="D447" s="57"/>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ht="14.25" customHeight="1" x14ac:dyDescent="0.2">
      <c r="A448" s="56"/>
      <c r="B448" s="49"/>
      <c r="C448" s="49"/>
      <c r="D448" s="57"/>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ht="14.25" customHeight="1" x14ac:dyDescent="0.2">
      <c r="A449" s="56"/>
      <c r="B449" s="49"/>
      <c r="C449" s="49"/>
      <c r="D449" s="57"/>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ht="14.25" customHeight="1" x14ac:dyDescent="0.2">
      <c r="A450" s="56"/>
      <c r="B450" s="49"/>
      <c r="C450" s="49"/>
      <c r="D450" s="57"/>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ht="14.25" customHeight="1" x14ac:dyDescent="0.2">
      <c r="A451" s="56"/>
      <c r="B451" s="49"/>
      <c r="C451" s="49"/>
      <c r="D451" s="57"/>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ht="14.25" customHeight="1" x14ac:dyDescent="0.2">
      <c r="A452" s="56"/>
      <c r="B452" s="49"/>
      <c r="C452" s="49"/>
      <c r="D452" s="57"/>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ht="14.25" customHeight="1" x14ac:dyDescent="0.2">
      <c r="A453" s="56"/>
      <c r="B453" s="49"/>
      <c r="C453" s="49"/>
      <c r="D453" s="57"/>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ht="14.25" customHeight="1" x14ac:dyDescent="0.2">
      <c r="A454" s="56"/>
      <c r="B454" s="49"/>
      <c r="C454" s="49"/>
      <c r="D454" s="57"/>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ht="14.25" customHeight="1" x14ac:dyDescent="0.2">
      <c r="A455" s="56"/>
      <c r="B455" s="49"/>
      <c r="C455" s="49"/>
      <c r="D455" s="57"/>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ht="14.25" customHeight="1" x14ac:dyDescent="0.2">
      <c r="A456" s="56"/>
      <c r="B456" s="49"/>
      <c r="C456" s="49"/>
      <c r="D456" s="57"/>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ht="14.25" customHeight="1" x14ac:dyDescent="0.2">
      <c r="A457" s="56"/>
      <c r="B457" s="49"/>
      <c r="C457" s="49"/>
      <c r="D457" s="57"/>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ht="14.25" customHeight="1" x14ac:dyDescent="0.2">
      <c r="A458" s="56"/>
      <c r="B458" s="49"/>
      <c r="C458" s="49"/>
      <c r="D458" s="57"/>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ht="14.25" customHeight="1" x14ac:dyDescent="0.2">
      <c r="A459" s="56"/>
      <c r="B459" s="49"/>
      <c r="C459" s="49"/>
      <c r="D459" s="57"/>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ht="14.25" customHeight="1" x14ac:dyDescent="0.2">
      <c r="A460" s="56"/>
      <c r="B460" s="49"/>
      <c r="C460" s="49"/>
      <c r="D460" s="57"/>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ht="14.25" customHeight="1" x14ac:dyDescent="0.2">
      <c r="A461" s="56"/>
      <c r="B461" s="49"/>
      <c r="C461" s="49"/>
      <c r="D461" s="57"/>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ht="14.25" customHeight="1" x14ac:dyDescent="0.2">
      <c r="A462" s="56"/>
      <c r="B462" s="49"/>
      <c r="C462" s="49"/>
      <c r="D462" s="57"/>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ht="14.25" customHeight="1" x14ac:dyDescent="0.2">
      <c r="A463" s="56"/>
      <c r="B463" s="49"/>
      <c r="C463" s="49"/>
      <c r="D463" s="57"/>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ht="14.25" customHeight="1" x14ac:dyDescent="0.2">
      <c r="A464" s="56"/>
      <c r="B464" s="49"/>
      <c r="C464" s="49"/>
      <c r="D464" s="57"/>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ht="14.25" customHeight="1" x14ac:dyDescent="0.2">
      <c r="A465" s="56"/>
      <c r="B465" s="49"/>
      <c r="C465" s="49"/>
      <c r="D465" s="57"/>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ht="14.25" customHeight="1" x14ac:dyDescent="0.2">
      <c r="A466" s="56"/>
      <c r="B466" s="49"/>
      <c r="C466" s="49"/>
      <c r="D466" s="57"/>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ht="14.25" customHeight="1" x14ac:dyDescent="0.2">
      <c r="A467" s="56"/>
      <c r="B467" s="49"/>
      <c r="C467" s="49"/>
      <c r="D467" s="57"/>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ht="14.25" customHeight="1" x14ac:dyDescent="0.2">
      <c r="A468" s="56"/>
      <c r="B468" s="49"/>
      <c r="C468" s="49"/>
      <c r="D468" s="57"/>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ht="14.25" customHeight="1" x14ac:dyDescent="0.2">
      <c r="A469" s="56"/>
      <c r="B469" s="49"/>
      <c r="C469" s="49"/>
      <c r="D469" s="57"/>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ht="14.25" customHeight="1" x14ac:dyDescent="0.2">
      <c r="A470" s="56"/>
      <c r="B470" s="49"/>
      <c r="C470" s="49"/>
      <c r="D470" s="57"/>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ht="14.25" customHeight="1" x14ac:dyDescent="0.2">
      <c r="A471" s="56"/>
      <c r="B471" s="49"/>
      <c r="C471" s="49"/>
      <c r="D471" s="57"/>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ht="14.25" customHeight="1" x14ac:dyDescent="0.2">
      <c r="A472" s="56"/>
      <c r="B472" s="49"/>
      <c r="C472" s="49"/>
      <c r="D472" s="57"/>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ht="14.25" customHeight="1" x14ac:dyDescent="0.2">
      <c r="A473" s="56"/>
      <c r="B473" s="49"/>
      <c r="C473" s="49"/>
      <c r="D473" s="57"/>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ht="14.25" customHeight="1" x14ac:dyDescent="0.2">
      <c r="A474" s="56"/>
      <c r="B474" s="49"/>
      <c r="C474" s="49"/>
      <c r="D474" s="57"/>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ht="14.25" customHeight="1" x14ac:dyDescent="0.2">
      <c r="A475" s="56"/>
      <c r="B475" s="49"/>
      <c r="C475" s="49"/>
      <c r="D475" s="57"/>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ht="14.25" customHeight="1" x14ac:dyDescent="0.2">
      <c r="A476" s="56"/>
      <c r="B476" s="49"/>
      <c r="C476" s="49"/>
      <c r="D476" s="57"/>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ht="14.25" customHeight="1" x14ac:dyDescent="0.2">
      <c r="A477" s="56"/>
      <c r="B477" s="49"/>
      <c r="C477" s="49"/>
      <c r="D477" s="57"/>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ht="14.25" customHeight="1" x14ac:dyDescent="0.2">
      <c r="A478" s="56"/>
      <c r="B478" s="49"/>
      <c r="C478" s="49"/>
      <c r="D478" s="57"/>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ht="14.25" customHeight="1" x14ac:dyDescent="0.2">
      <c r="A479" s="56"/>
      <c r="B479" s="49"/>
      <c r="C479" s="49"/>
      <c r="D479" s="57"/>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ht="14.25" customHeight="1" x14ac:dyDescent="0.2">
      <c r="A480" s="56"/>
      <c r="B480" s="49"/>
      <c r="C480" s="49"/>
      <c r="D480" s="57"/>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ht="14.25" customHeight="1" x14ac:dyDescent="0.2">
      <c r="A481" s="56"/>
      <c r="B481" s="49"/>
      <c r="C481" s="49"/>
      <c r="D481" s="57"/>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ht="14.25" customHeight="1" x14ac:dyDescent="0.2">
      <c r="A482" s="56"/>
      <c r="B482" s="49"/>
      <c r="C482" s="49"/>
      <c r="D482" s="57"/>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ht="14.25" customHeight="1" x14ac:dyDescent="0.2">
      <c r="A483" s="56"/>
      <c r="B483" s="49"/>
      <c r="C483" s="49"/>
      <c r="D483" s="57"/>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ht="14.25" customHeight="1" x14ac:dyDescent="0.2">
      <c r="A484" s="56"/>
      <c r="B484" s="49"/>
      <c r="C484" s="49"/>
      <c r="D484" s="57"/>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ht="14.25" customHeight="1" x14ac:dyDescent="0.2">
      <c r="A485" s="56"/>
      <c r="B485" s="49"/>
      <c r="C485" s="49"/>
      <c r="D485" s="57"/>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ht="14.25" customHeight="1" x14ac:dyDescent="0.2">
      <c r="A486" s="56"/>
      <c r="B486" s="49"/>
      <c r="C486" s="49"/>
      <c r="D486" s="57"/>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ht="14.25" customHeight="1" x14ac:dyDescent="0.2">
      <c r="A487" s="56"/>
      <c r="B487" s="49"/>
      <c r="C487" s="49"/>
      <c r="D487" s="57"/>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ht="14.25" customHeight="1" x14ac:dyDescent="0.2">
      <c r="A488" s="56"/>
      <c r="B488" s="49"/>
      <c r="C488" s="49"/>
      <c r="D488" s="57"/>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ht="14.25" customHeight="1" x14ac:dyDescent="0.2">
      <c r="A489" s="56"/>
      <c r="B489" s="49"/>
      <c r="C489" s="49"/>
      <c r="D489" s="57"/>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ht="14.25" customHeight="1" x14ac:dyDescent="0.2">
      <c r="A490" s="56"/>
      <c r="B490" s="49"/>
      <c r="C490" s="49"/>
      <c r="D490" s="57"/>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ht="14.25" customHeight="1" x14ac:dyDescent="0.2">
      <c r="A491" s="56"/>
      <c r="B491" s="49"/>
      <c r="C491" s="49"/>
      <c r="D491" s="57"/>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ht="14.25" customHeight="1" x14ac:dyDescent="0.2">
      <c r="A492" s="56"/>
      <c r="B492" s="49"/>
      <c r="C492" s="49"/>
      <c r="D492" s="57"/>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ht="14.25" customHeight="1" x14ac:dyDescent="0.2">
      <c r="A493" s="56"/>
      <c r="B493" s="49"/>
      <c r="C493" s="49"/>
      <c r="D493" s="57"/>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ht="14.25" customHeight="1" x14ac:dyDescent="0.2">
      <c r="A494" s="56"/>
      <c r="B494" s="49"/>
      <c r="C494" s="49"/>
      <c r="D494" s="57"/>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ht="14.25" customHeight="1" x14ac:dyDescent="0.2">
      <c r="A495" s="56"/>
      <c r="B495" s="49"/>
      <c r="C495" s="49"/>
      <c r="D495" s="57"/>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ht="14.25" customHeight="1" x14ac:dyDescent="0.2">
      <c r="A496" s="56"/>
      <c r="B496" s="49"/>
      <c r="C496" s="49"/>
      <c r="D496" s="57"/>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ht="14.25" customHeight="1" x14ac:dyDescent="0.2">
      <c r="A497" s="56"/>
      <c r="B497" s="49"/>
      <c r="C497" s="49"/>
      <c r="D497" s="57"/>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ht="14.25" customHeight="1" x14ac:dyDescent="0.2">
      <c r="A498" s="56"/>
      <c r="B498" s="49"/>
      <c r="C498" s="49"/>
      <c r="D498" s="57"/>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ht="14.25" customHeight="1" x14ac:dyDescent="0.2">
      <c r="A499" s="56"/>
      <c r="B499" s="49"/>
      <c r="C499" s="49"/>
      <c r="D499" s="57"/>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ht="14.25" customHeight="1" x14ac:dyDescent="0.2">
      <c r="A500" s="56"/>
      <c r="B500" s="49"/>
      <c r="C500" s="49"/>
      <c r="D500" s="57"/>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ht="14.25" customHeight="1" x14ac:dyDescent="0.2">
      <c r="A501" s="56"/>
      <c r="B501" s="49"/>
      <c r="C501" s="49"/>
      <c r="D501" s="57"/>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ht="14.25" customHeight="1" x14ac:dyDescent="0.2">
      <c r="A502" s="56"/>
      <c r="B502" s="49"/>
      <c r="C502" s="49"/>
      <c r="D502" s="57"/>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ht="14.25" customHeight="1" x14ac:dyDescent="0.2">
      <c r="A503" s="56"/>
      <c r="B503" s="49"/>
      <c r="C503" s="49"/>
      <c r="D503" s="57"/>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ht="14.25" customHeight="1" x14ac:dyDescent="0.2">
      <c r="A504" s="56"/>
      <c r="B504" s="49"/>
      <c r="C504" s="49"/>
      <c r="D504" s="57"/>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ht="14.25" customHeight="1" x14ac:dyDescent="0.2">
      <c r="A505" s="56"/>
      <c r="B505" s="49"/>
      <c r="C505" s="49"/>
      <c r="D505" s="57"/>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ht="14.25" customHeight="1" x14ac:dyDescent="0.2">
      <c r="A506" s="56"/>
      <c r="B506" s="49"/>
      <c r="C506" s="49"/>
      <c r="D506" s="57"/>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ht="14.25" customHeight="1" x14ac:dyDescent="0.2">
      <c r="A507" s="56"/>
      <c r="B507" s="49"/>
      <c r="C507" s="49"/>
      <c r="D507" s="57"/>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ht="14.25" customHeight="1" x14ac:dyDescent="0.2">
      <c r="A508" s="56"/>
      <c r="B508" s="49"/>
      <c r="C508" s="49"/>
      <c r="D508" s="57"/>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ht="14.25" customHeight="1" x14ac:dyDescent="0.2">
      <c r="A509" s="56"/>
      <c r="B509" s="49"/>
      <c r="C509" s="49"/>
      <c r="D509" s="57"/>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ht="14.25" customHeight="1" x14ac:dyDescent="0.2">
      <c r="A510" s="56"/>
      <c r="B510" s="49"/>
      <c r="C510" s="49"/>
      <c r="D510" s="57"/>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ht="14.25" customHeight="1" x14ac:dyDescent="0.2">
      <c r="A511" s="56"/>
      <c r="B511" s="49"/>
      <c r="C511" s="49"/>
      <c r="D511" s="57"/>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ht="14.25" customHeight="1" x14ac:dyDescent="0.2">
      <c r="A512" s="56"/>
      <c r="B512" s="49"/>
      <c r="C512" s="49"/>
      <c r="D512" s="57"/>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ht="14.25" customHeight="1" x14ac:dyDescent="0.2">
      <c r="A513" s="56"/>
      <c r="B513" s="49"/>
      <c r="C513" s="49"/>
      <c r="D513" s="57"/>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ht="14.25" customHeight="1" x14ac:dyDescent="0.2">
      <c r="A514" s="56"/>
      <c r="B514" s="49"/>
      <c r="C514" s="49"/>
      <c r="D514" s="57"/>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ht="14.25" customHeight="1" x14ac:dyDescent="0.2">
      <c r="A515" s="56"/>
      <c r="B515" s="49"/>
      <c r="C515" s="49"/>
      <c r="D515" s="57"/>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ht="14.25" customHeight="1" x14ac:dyDescent="0.2">
      <c r="A516" s="56"/>
      <c r="B516" s="49"/>
      <c r="C516" s="49"/>
      <c r="D516" s="57"/>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ht="14.25" customHeight="1" x14ac:dyDescent="0.2">
      <c r="A517" s="56"/>
      <c r="B517" s="49"/>
      <c r="C517" s="49"/>
      <c r="D517" s="57"/>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ht="14.25" customHeight="1" x14ac:dyDescent="0.2">
      <c r="A518" s="56"/>
      <c r="B518" s="49"/>
      <c r="C518" s="49"/>
      <c r="D518" s="57"/>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ht="14.25" customHeight="1" x14ac:dyDescent="0.2">
      <c r="A519" s="56"/>
      <c r="B519" s="49"/>
      <c r="C519" s="49"/>
      <c r="D519" s="57"/>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ht="14.25" customHeight="1" x14ac:dyDescent="0.2">
      <c r="A520" s="56"/>
      <c r="B520" s="49"/>
      <c r="C520" s="49"/>
      <c r="D520" s="57"/>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ht="14.25" customHeight="1" x14ac:dyDescent="0.2">
      <c r="A521" s="56"/>
      <c r="B521" s="49"/>
      <c r="C521" s="49"/>
      <c r="D521" s="57"/>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ht="14.25" customHeight="1" x14ac:dyDescent="0.2">
      <c r="A522" s="56"/>
      <c r="B522" s="49"/>
      <c r="C522" s="49"/>
      <c r="D522" s="57"/>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ht="14.25" customHeight="1" x14ac:dyDescent="0.2">
      <c r="A523" s="56"/>
      <c r="B523" s="49"/>
      <c r="C523" s="49"/>
      <c r="D523" s="57"/>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ht="14.25" customHeight="1" x14ac:dyDescent="0.2">
      <c r="A524" s="56"/>
      <c r="B524" s="49"/>
      <c r="C524" s="49"/>
      <c r="D524" s="57"/>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ht="14.25" customHeight="1" x14ac:dyDescent="0.2">
      <c r="A525" s="56"/>
      <c r="B525" s="49"/>
      <c r="C525" s="49"/>
      <c r="D525" s="57"/>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ht="14.25" customHeight="1" x14ac:dyDescent="0.2">
      <c r="A526" s="56"/>
      <c r="B526" s="49"/>
      <c r="C526" s="49"/>
      <c r="D526" s="57"/>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ht="14.25" customHeight="1" x14ac:dyDescent="0.2">
      <c r="A527" s="56"/>
      <c r="B527" s="49"/>
      <c r="C527" s="49"/>
      <c r="D527" s="57"/>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ht="14.25" customHeight="1" x14ac:dyDescent="0.2">
      <c r="A528" s="56"/>
      <c r="B528" s="49"/>
      <c r="C528" s="49"/>
      <c r="D528" s="57"/>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ht="14.25" customHeight="1" x14ac:dyDescent="0.2">
      <c r="A529" s="56"/>
      <c r="B529" s="49"/>
      <c r="C529" s="49"/>
      <c r="D529" s="57"/>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ht="14.25" customHeight="1" x14ac:dyDescent="0.2">
      <c r="A530" s="56"/>
      <c r="B530" s="49"/>
      <c r="C530" s="49"/>
      <c r="D530" s="57"/>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ht="14.25" customHeight="1" x14ac:dyDescent="0.2">
      <c r="A531" s="56"/>
      <c r="B531" s="49"/>
      <c r="C531" s="49"/>
      <c r="D531" s="57"/>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ht="14.25" customHeight="1" x14ac:dyDescent="0.2">
      <c r="A532" s="56"/>
      <c r="B532" s="49"/>
      <c r="C532" s="49"/>
      <c r="D532" s="57"/>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ht="14.25" customHeight="1" x14ac:dyDescent="0.2">
      <c r="A533" s="56"/>
      <c r="B533" s="49"/>
      <c r="C533" s="49"/>
      <c r="D533" s="57"/>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ht="14.25" customHeight="1" x14ac:dyDescent="0.2">
      <c r="A534" s="56"/>
      <c r="B534" s="49"/>
      <c r="C534" s="49"/>
      <c r="D534" s="57"/>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ht="14.25" customHeight="1" x14ac:dyDescent="0.2">
      <c r="A535" s="56"/>
      <c r="B535" s="49"/>
      <c r="C535" s="49"/>
      <c r="D535" s="57"/>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ht="14.25" customHeight="1" x14ac:dyDescent="0.2">
      <c r="A536" s="56"/>
      <c r="B536" s="49"/>
      <c r="C536" s="49"/>
      <c r="D536" s="57"/>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ht="14.25" customHeight="1" x14ac:dyDescent="0.2">
      <c r="A537" s="56"/>
      <c r="B537" s="49"/>
      <c r="C537" s="49"/>
      <c r="D537" s="57"/>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ht="14.25" customHeight="1" x14ac:dyDescent="0.2">
      <c r="A538" s="56"/>
      <c r="B538" s="49"/>
      <c r="C538" s="49"/>
      <c r="D538" s="57"/>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ht="14.25" customHeight="1" x14ac:dyDescent="0.2">
      <c r="A539" s="56"/>
      <c r="B539" s="49"/>
      <c r="C539" s="49"/>
      <c r="D539" s="57"/>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ht="14.25" customHeight="1" x14ac:dyDescent="0.2">
      <c r="A540" s="56"/>
      <c r="B540" s="49"/>
      <c r="C540" s="49"/>
      <c r="D540" s="57"/>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ht="14.25" customHeight="1" x14ac:dyDescent="0.2">
      <c r="A541" s="56"/>
      <c r="B541" s="49"/>
      <c r="C541" s="49"/>
      <c r="D541" s="57"/>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ht="14.25" customHeight="1" x14ac:dyDescent="0.2">
      <c r="A542" s="56"/>
      <c r="B542" s="49"/>
      <c r="C542" s="49"/>
      <c r="D542" s="57"/>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ht="14.25" customHeight="1" x14ac:dyDescent="0.2">
      <c r="A543" s="56"/>
      <c r="B543" s="49"/>
      <c r="C543" s="49"/>
      <c r="D543" s="57"/>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ht="14.25" customHeight="1" x14ac:dyDescent="0.2">
      <c r="A544" s="56"/>
      <c r="B544" s="49"/>
      <c r="C544" s="49"/>
      <c r="D544" s="57"/>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ht="14.25" customHeight="1" x14ac:dyDescent="0.2">
      <c r="A545" s="56"/>
      <c r="B545" s="49"/>
      <c r="C545" s="49"/>
      <c r="D545" s="57"/>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ht="14.25" customHeight="1" x14ac:dyDescent="0.2">
      <c r="A546" s="56"/>
      <c r="B546" s="49"/>
      <c r="C546" s="49"/>
      <c r="D546" s="57"/>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ht="14.25" customHeight="1" x14ac:dyDescent="0.2">
      <c r="A547" s="56"/>
      <c r="B547" s="49"/>
      <c r="C547" s="49"/>
      <c r="D547" s="57"/>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ht="14.25" customHeight="1" x14ac:dyDescent="0.2">
      <c r="A548" s="56"/>
      <c r="B548" s="49"/>
      <c r="C548" s="49"/>
      <c r="D548" s="57"/>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ht="14.25" customHeight="1" x14ac:dyDescent="0.2">
      <c r="A549" s="56"/>
      <c r="B549" s="49"/>
      <c r="C549" s="49"/>
      <c r="D549" s="57"/>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ht="14.25" customHeight="1" x14ac:dyDescent="0.2">
      <c r="A550" s="56"/>
      <c r="B550" s="49"/>
      <c r="C550" s="49"/>
      <c r="D550" s="57"/>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ht="14.25" customHeight="1" x14ac:dyDescent="0.2">
      <c r="A551" s="56"/>
      <c r="B551" s="49"/>
      <c r="C551" s="49"/>
      <c r="D551" s="57"/>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ht="14.25" customHeight="1" x14ac:dyDescent="0.2">
      <c r="A552" s="56"/>
      <c r="B552" s="49"/>
      <c r="C552" s="49"/>
      <c r="D552" s="57"/>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ht="14.25" customHeight="1" x14ac:dyDescent="0.2">
      <c r="A553" s="56"/>
      <c r="B553" s="49"/>
      <c r="C553" s="49"/>
      <c r="D553" s="57"/>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ht="14.25" customHeight="1" x14ac:dyDescent="0.2">
      <c r="A554" s="56"/>
      <c r="B554" s="49"/>
      <c r="C554" s="49"/>
      <c r="D554" s="57"/>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ht="14.25" customHeight="1" x14ac:dyDescent="0.2">
      <c r="A555" s="56"/>
      <c r="B555" s="49"/>
      <c r="C555" s="49"/>
      <c r="D555" s="57"/>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ht="14.25" customHeight="1" x14ac:dyDescent="0.2">
      <c r="A556" s="56"/>
      <c r="B556" s="49"/>
      <c r="C556" s="49"/>
      <c r="D556" s="57"/>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ht="14.25" customHeight="1" x14ac:dyDescent="0.2">
      <c r="A557" s="56"/>
      <c r="B557" s="49"/>
      <c r="C557" s="49"/>
      <c r="D557" s="57"/>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ht="14.25" customHeight="1" x14ac:dyDescent="0.2">
      <c r="A558" s="56"/>
      <c r="B558" s="49"/>
      <c r="C558" s="49"/>
      <c r="D558" s="57"/>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ht="14.25" customHeight="1" x14ac:dyDescent="0.2">
      <c r="A559" s="56"/>
      <c r="B559" s="49"/>
      <c r="C559" s="49"/>
      <c r="D559" s="57"/>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ht="14.25" customHeight="1" x14ac:dyDescent="0.2">
      <c r="A560" s="56"/>
      <c r="B560" s="49"/>
      <c r="C560" s="49"/>
      <c r="D560" s="57"/>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ht="14.25" customHeight="1" x14ac:dyDescent="0.2">
      <c r="A561" s="56"/>
      <c r="B561" s="49"/>
      <c r="C561" s="49"/>
      <c r="D561" s="57"/>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ht="14.25" customHeight="1" x14ac:dyDescent="0.2">
      <c r="A562" s="56"/>
      <c r="B562" s="49"/>
      <c r="C562" s="49"/>
      <c r="D562" s="57"/>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ht="14.25" customHeight="1" x14ac:dyDescent="0.2">
      <c r="A563" s="56"/>
      <c r="B563" s="49"/>
      <c r="C563" s="49"/>
      <c r="D563" s="57"/>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ht="14.25" customHeight="1" x14ac:dyDescent="0.2">
      <c r="A564" s="56"/>
      <c r="B564" s="49"/>
      <c r="C564" s="49"/>
      <c r="D564" s="57"/>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ht="14.25" customHeight="1" x14ac:dyDescent="0.2">
      <c r="A565" s="56"/>
      <c r="B565" s="49"/>
      <c r="C565" s="49"/>
      <c r="D565" s="57"/>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ht="14.25" customHeight="1" x14ac:dyDescent="0.2">
      <c r="A566" s="56"/>
      <c r="B566" s="49"/>
      <c r="C566" s="49"/>
      <c r="D566" s="57"/>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ht="14.25" customHeight="1" x14ac:dyDescent="0.2">
      <c r="A567" s="56"/>
      <c r="B567" s="49"/>
      <c r="C567" s="49"/>
      <c r="D567" s="57"/>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ht="14.25" customHeight="1" x14ac:dyDescent="0.2">
      <c r="A568" s="56"/>
      <c r="B568" s="49"/>
      <c r="C568" s="49"/>
      <c r="D568" s="57"/>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ht="14.25" customHeight="1" x14ac:dyDescent="0.2">
      <c r="A569" s="56"/>
      <c r="B569" s="49"/>
      <c r="C569" s="49"/>
      <c r="D569" s="57"/>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ht="14.25" customHeight="1" x14ac:dyDescent="0.2">
      <c r="A570" s="56"/>
      <c r="B570" s="49"/>
      <c r="C570" s="49"/>
      <c r="D570" s="57"/>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ht="14.25" customHeight="1" x14ac:dyDescent="0.2">
      <c r="A571" s="56"/>
      <c r="B571" s="49"/>
      <c r="C571" s="49"/>
      <c r="D571" s="57"/>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ht="14.25" customHeight="1" x14ac:dyDescent="0.2">
      <c r="A572" s="56"/>
      <c r="B572" s="49"/>
      <c r="C572" s="49"/>
      <c r="D572" s="57"/>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ht="14.25" customHeight="1" x14ac:dyDescent="0.2">
      <c r="A573" s="56"/>
      <c r="B573" s="49"/>
      <c r="C573" s="49"/>
      <c r="D573" s="57"/>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ht="14.25" customHeight="1" x14ac:dyDescent="0.2">
      <c r="A574" s="56"/>
      <c r="B574" s="49"/>
      <c r="C574" s="49"/>
      <c r="D574" s="57"/>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ht="14.25" customHeight="1" x14ac:dyDescent="0.2">
      <c r="A575" s="56"/>
      <c r="B575" s="49"/>
      <c r="C575" s="49"/>
      <c r="D575" s="57"/>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ht="14.25" customHeight="1" x14ac:dyDescent="0.2">
      <c r="A576" s="56"/>
      <c r="B576" s="49"/>
      <c r="C576" s="49"/>
      <c r="D576" s="57"/>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ht="14.25" customHeight="1" x14ac:dyDescent="0.2">
      <c r="A577" s="56"/>
      <c r="B577" s="49"/>
      <c r="C577" s="49"/>
      <c r="D577" s="57"/>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ht="14.25" customHeight="1" x14ac:dyDescent="0.2">
      <c r="A578" s="56"/>
      <c r="B578" s="49"/>
      <c r="C578" s="49"/>
      <c r="D578" s="57"/>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ht="14.25" customHeight="1" x14ac:dyDescent="0.2">
      <c r="A579" s="56"/>
      <c r="B579" s="49"/>
      <c r="C579" s="49"/>
      <c r="D579" s="57"/>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ht="14.25" customHeight="1" x14ac:dyDescent="0.2">
      <c r="A580" s="56"/>
      <c r="B580" s="49"/>
      <c r="C580" s="49"/>
      <c r="D580" s="57"/>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ht="14.25" customHeight="1" x14ac:dyDescent="0.2">
      <c r="A581" s="56"/>
      <c r="B581" s="49"/>
      <c r="C581" s="49"/>
      <c r="D581" s="57"/>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ht="14.25" customHeight="1" x14ac:dyDescent="0.2">
      <c r="A582" s="56"/>
      <c r="B582" s="49"/>
      <c r="C582" s="49"/>
      <c r="D582" s="57"/>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ht="14.25" customHeight="1" x14ac:dyDescent="0.2">
      <c r="A583" s="56"/>
      <c r="B583" s="49"/>
      <c r="C583" s="49"/>
      <c r="D583" s="57"/>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ht="14.25" customHeight="1" x14ac:dyDescent="0.2">
      <c r="A584" s="56"/>
      <c r="B584" s="49"/>
      <c r="C584" s="49"/>
      <c r="D584" s="57"/>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ht="14.25" customHeight="1" x14ac:dyDescent="0.2">
      <c r="A585" s="56"/>
      <c r="B585" s="49"/>
      <c r="C585" s="49"/>
      <c r="D585" s="57"/>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ht="14.25" customHeight="1" x14ac:dyDescent="0.2">
      <c r="A586" s="56"/>
      <c r="B586" s="49"/>
      <c r="C586" s="49"/>
      <c r="D586" s="57"/>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ht="14.25" customHeight="1" x14ac:dyDescent="0.2">
      <c r="A587" s="56"/>
      <c r="B587" s="49"/>
      <c r="C587" s="49"/>
      <c r="D587" s="57"/>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ht="14.25" customHeight="1" x14ac:dyDescent="0.2">
      <c r="A588" s="56"/>
      <c r="B588" s="49"/>
      <c r="C588" s="49"/>
      <c r="D588" s="57"/>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ht="14.25" customHeight="1" x14ac:dyDescent="0.2">
      <c r="A589" s="56"/>
      <c r="B589" s="49"/>
      <c r="C589" s="49"/>
      <c r="D589" s="57"/>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ht="14.25" customHeight="1" x14ac:dyDescent="0.2">
      <c r="A590" s="56"/>
      <c r="B590" s="49"/>
      <c r="C590" s="49"/>
      <c r="D590" s="57"/>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ht="14.25" customHeight="1" x14ac:dyDescent="0.2">
      <c r="A591" s="56"/>
      <c r="B591" s="49"/>
      <c r="C591" s="49"/>
      <c r="D591" s="57"/>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ht="14.25" customHeight="1" x14ac:dyDescent="0.2">
      <c r="A592" s="56"/>
      <c r="B592" s="49"/>
      <c r="C592" s="49"/>
      <c r="D592" s="57"/>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ht="14.25" customHeight="1" x14ac:dyDescent="0.2">
      <c r="A593" s="56"/>
      <c r="B593" s="49"/>
      <c r="C593" s="49"/>
      <c r="D593" s="57"/>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ht="14.25" customHeight="1" x14ac:dyDescent="0.2">
      <c r="A594" s="56"/>
      <c r="B594" s="49"/>
      <c r="C594" s="49"/>
      <c r="D594" s="57"/>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ht="14.25" customHeight="1" x14ac:dyDescent="0.2">
      <c r="A595" s="56"/>
      <c r="B595" s="49"/>
      <c r="C595" s="49"/>
      <c r="D595" s="57"/>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ht="14.25" customHeight="1" x14ac:dyDescent="0.2">
      <c r="A596" s="56"/>
      <c r="B596" s="49"/>
      <c r="C596" s="49"/>
      <c r="D596" s="57"/>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ht="14.25" customHeight="1" x14ac:dyDescent="0.2">
      <c r="A597" s="56"/>
      <c r="B597" s="49"/>
      <c r="C597" s="49"/>
      <c r="D597" s="57"/>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ht="14.25" customHeight="1" x14ac:dyDescent="0.2">
      <c r="A598" s="56"/>
      <c r="B598" s="49"/>
      <c r="C598" s="49"/>
      <c r="D598" s="57"/>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ht="14.25" customHeight="1" x14ac:dyDescent="0.2">
      <c r="A599" s="56"/>
      <c r="B599" s="49"/>
      <c r="C599" s="49"/>
      <c r="D599" s="57"/>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ht="14.25" customHeight="1" x14ac:dyDescent="0.2">
      <c r="A600" s="56"/>
      <c r="B600" s="49"/>
      <c r="C600" s="49"/>
      <c r="D600" s="57"/>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ht="14.25" customHeight="1" x14ac:dyDescent="0.2">
      <c r="A601" s="56"/>
      <c r="B601" s="49"/>
      <c r="C601" s="49"/>
      <c r="D601" s="57"/>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ht="14.25" customHeight="1" x14ac:dyDescent="0.2">
      <c r="A602" s="56"/>
      <c r="B602" s="49"/>
      <c r="C602" s="49"/>
      <c r="D602" s="57"/>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ht="14.25" customHeight="1" x14ac:dyDescent="0.2">
      <c r="A603" s="56"/>
      <c r="B603" s="49"/>
      <c r="C603" s="49"/>
      <c r="D603" s="57"/>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ht="14.25" customHeight="1" x14ac:dyDescent="0.2">
      <c r="A604" s="56"/>
      <c r="B604" s="49"/>
      <c r="C604" s="49"/>
      <c r="D604" s="57"/>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ht="14.25" customHeight="1" x14ac:dyDescent="0.2">
      <c r="A605" s="56"/>
      <c r="B605" s="49"/>
      <c r="C605" s="49"/>
      <c r="D605" s="57"/>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ht="14.25" customHeight="1" x14ac:dyDescent="0.2">
      <c r="A606" s="56"/>
      <c r="B606" s="49"/>
      <c r="C606" s="49"/>
      <c r="D606" s="57"/>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ht="14.25" customHeight="1" x14ac:dyDescent="0.2">
      <c r="A607" s="56"/>
      <c r="B607" s="49"/>
      <c r="C607" s="49"/>
      <c r="D607" s="57"/>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ht="14.25" customHeight="1" x14ac:dyDescent="0.2">
      <c r="A608" s="56"/>
      <c r="B608" s="49"/>
      <c r="C608" s="49"/>
      <c r="D608" s="57"/>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ht="14.25" customHeight="1" x14ac:dyDescent="0.2">
      <c r="A609" s="56"/>
      <c r="B609" s="49"/>
      <c r="C609" s="49"/>
      <c r="D609" s="57"/>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ht="14.25" customHeight="1" x14ac:dyDescent="0.2">
      <c r="A610" s="56"/>
      <c r="B610" s="49"/>
      <c r="C610" s="49"/>
      <c r="D610" s="57"/>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ht="14.25" customHeight="1" x14ac:dyDescent="0.2">
      <c r="A611" s="56"/>
      <c r="B611" s="49"/>
      <c r="C611" s="49"/>
      <c r="D611" s="57"/>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ht="14.25" customHeight="1" x14ac:dyDescent="0.2">
      <c r="A612" s="56"/>
      <c r="B612" s="49"/>
      <c r="C612" s="49"/>
      <c r="D612" s="57"/>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ht="14.25" customHeight="1" x14ac:dyDescent="0.2">
      <c r="A613" s="56"/>
      <c r="B613" s="49"/>
      <c r="C613" s="49"/>
      <c r="D613" s="57"/>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ht="14.25" customHeight="1" x14ac:dyDescent="0.2">
      <c r="A614" s="56"/>
      <c r="B614" s="49"/>
      <c r="C614" s="49"/>
      <c r="D614" s="57"/>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ht="14.25" customHeight="1" x14ac:dyDescent="0.2">
      <c r="A615" s="56"/>
      <c r="B615" s="49"/>
      <c r="C615" s="49"/>
      <c r="D615" s="57"/>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ht="14.25" customHeight="1" x14ac:dyDescent="0.2">
      <c r="A616" s="56"/>
      <c r="B616" s="49"/>
      <c r="C616" s="49"/>
      <c r="D616" s="57"/>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ht="14.25" customHeight="1" x14ac:dyDescent="0.2">
      <c r="A617" s="56"/>
      <c r="B617" s="49"/>
      <c r="C617" s="49"/>
      <c r="D617" s="57"/>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ht="14.25" customHeight="1" x14ac:dyDescent="0.2">
      <c r="A618" s="56"/>
      <c r="B618" s="49"/>
      <c r="C618" s="49"/>
      <c r="D618" s="57"/>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ht="14.25" customHeight="1" x14ac:dyDescent="0.2">
      <c r="A619" s="56"/>
      <c r="B619" s="49"/>
      <c r="C619" s="49"/>
      <c r="D619" s="57"/>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ht="14.25" customHeight="1" x14ac:dyDescent="0.2">
      <c r="A620" s="56"/>
      <c r="B620" s="49"/>
      <c r="C620" s="49"/>
      <c r="D620" s="57"/>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ht="14.25" customHeight="1" x14ac:dyDescent="0.2">
      <c r="A621" s="56"/>
      <c r="B621" s="49"/>
      <c r="C621" s="49"/>
      <c r="D621" s="57"/>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ht="14.25" customHeight="1" x14ac:dyDescent="0.2">
      <c r="A622" s="56"/>
      <c r="B622" s="49"/>
      <c r="C622" s="49"/>
      <c r="D622" s="57"/>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ht="14.25" customHeight="1" x14ac:dyDescent="0.2">
      <c r="A623" s="56"/>
      <c r="B623" s="49"/>
      <c r="C623" s="49"/>
      <c r="D623" s="57"/>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ht="14.25" customHeight="1" x14ac:dyDescent="0.2">
      <c r="A624" s="56"/>
      <c r="B624" s="49"/>
      <c r="C624" s="49"/>
      <c r="D624" s="57"/>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ht="14.25" customHeight="1" x14ac:dyDescent="0.2">
      <c r="A625" s="56"/>
      <c r="B625" s="49"/>
      <c r="C625" s="49"/>
      <c r="D625" s="57"/>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ht="14.25" customHeight="1" x14ac:dyDescent="0.2">
      <c r="A626" s="56"/>
      <c r="B626" s="49"/>
      <c r="C626" s="49"/>
      <c r="D626" s="57"/>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ht="14.25" customHeight="1" x14ac:dyDescent="0.2">
      <c r="A627" s="56"/>
      <c r="B627" s="49"/>
      <c r="C627" s="49"/>
      <c r="D627" s="57"/>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ht="14.25" customHeight="1" x14ac:dyDescent="0.2">
      <c r="A628" s="56"/>
      <c r="B628" s="49"/>
      <c r="C628" s="49"/>
      <c r="D628" s="57"/>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ht="14.25" customHeight="1" x14ac:dyDescent="0.2">
      <c r="A629" s="56"/>
      <c r="B629" s="49"/>
      <c r="C629" s="49"/>
      <c r="D629" s="57"/>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ht="14.25" customHeight="1" x14ac:dyDescent="0.2">
      <c r="A630" s="56"/>
      <c r="B630" s="49"/>
      <c r="C630" s="49"/>
      <c r="D630" s="57"/>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ht="14.25" customHeight="1" x14ac:dyDescent="0.2">
      <c r="A631" s="56"/>
      <c r="B631" s="49"/>
      <c r="C631" s="49"/>
      <c r="D631" s="57"/>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ht="14.25" customHeight="1" x14ac:dyDescent="0.2">
      <c r="A632" s="56"/>
      <c r="B632" s="49"/>
      <c r="C632" s="49"/>
      <c r="D632" s="57"/>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ht="14.25" customHeight="1" x14ac:dyDescent="0.2">
      <c r="A633" s="56"/>
      <c r="B633" s="49"/>
      <c r="C633" s="49"/>
      <c r="D633" s="57"/>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ht="14.25" customHeight="1" x14ac:dyDescent="0.2">
      <c r="A634" s="56"/>
      <c r="B634" s="49"/>
      <c r="C634" s="49"/>
      <c r="D634" s="57"/>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ht="14.25" customHeight="1" x14ac:dyDescent="0.2">
      <c r="A635" s="56"/>
      <c r="B635" s="49"/>
      <c r="C635" s="49"/>
      <c r="D635" s="57"/>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ht="14.25" customHeight="1" x14ac:dyDescent="0.2">
      <c r="A636" s="56"/>
      <c r="B636" s="49"/>
      <c r="C636" s="49"/>
      <c r="D636" s="57"/>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ht="14.25" customHeight="1" x14ac:dyDescent="0.2">
      <c r="A637" s="56"/>
      <c r="B637" s="49"/>
      <c r="C637" s="49"/>
      <c r="D637" s="57"/>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ht="14.25" customHeight="1" x14ac:dyDescent="0.2">
      <c r="A638" s="56"/>
      <c r="B638" s="49"/>
      <c r="C638" s="49"/>
      <c r="D638" s="57"/>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ht="14.25" customHeight="1" x14ac:dyDescent="0.2">
      <c r="A639" s="56"/>
      <c r="B639" s="49"/>
      <c r="C639" s="49"/>
      <c r="D639" s="57"/>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ht="14.25" customHeight="1" x14ac:dyDescent="0.2">
      <c r="A640" s="56"/>
      <c r="B640" s="49"/>
      <c r="C640" s="49"/>
      <c r="D640" s="57"/>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ht="14.25" customHeight="1" x14ac:dyDescent="0.2">
      <c r="A641" s="56"/>
      <c r="B641" s="49"/>
      <c r="C641" s="49"/>
      <c r="D641" s="57"/>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ht="14.25" customHeight="1" x14ac:dyDescent="0.2">
      <c r="A642" s="56"/>
      <c r="B642" s="49"/>
      <c r="C642" s="49"/>
      <c r="D642" s="57"/>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ht="14.25" customHeight="1" x14ac:dyDescent="0.2">
      <c r="A643" s="56"/>
      <c r="B643" s="49"/>
      <c r="C643" s="49"/>
      <c r="D643" s="57"/>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ht="14.25" customHeight="1" x14ac:dyDescent="0.2">
      <c r="A644" s="56"/>
      <c r="B644" s="49"/>
      <c r="C644" s="49"/>
      <c r="D644" s="57"/>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ht="14.25" customHeight="1" x14ac:dyDescent="0.2">
      <c r="A645" s="56"/>
      <c r="B645" s="49"/>
      <c r="C645" s="49"/>
      <c r="D645" s="57"/>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ht="14.25" customHeight="1" x14ac:dyDescent="0.2">
      <c r="A646" s="56"/>
      <c r="B646" s="49"/>
      <c r="C646" s="49"/>
      <c r="D646" s="57"/>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ht="14.25" customHeight="1" x14ac:dyDescent="0.2">
      <c r="A647" s="56"/>
      <c r="B647" s="49"/>
      <c r="C647" s="49"/>
      <c r="D647" s="57"/>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ht="14.25" customHeight="1" x14ac:dyDescent="0.2">
      <c r="A648" s="56"/>
      <c r="B648" s="49"/>
      <c r="C648" s="49"/>
      <c r="D648" s="57"/>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ht="14.25" customHeight="1" x14ac:dyDescent="0.2">
      <c r="A649" s="56"/>
      <c r="B649" s="49"/>
      <c r="C649" s="49"/>
      <c r="D649" s="57"/>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ht="14.25" customHeight="1" x14ac:dyDescent="0.2">
      <c r="A650" s="56"/>
      <c r="B650" s="49"/>
      <c r="C650" s="49"/>
      <c r="D650" s="57"/>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ht="14.25" customHeight="1" x14ac:dyDescent="0.2">
      <c r="A651" s="56"/>
      <c r="B651" s="49"/>
      <c r="C651" s="49"/>
      <c r="D651" s="57"/>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ht="14.25" customHeight="1" x14ac:dyDescent="0.2">
      <c r="A652" s="56"/>
      <c r="B652" s="49"/>
      <c r="C652" s="49"/>
      <c r="D652" s="57"/>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ht="14.25" customHeight="1" x14ac:dyDescent="0.2">
      <c r="A653" s="56"/>
      <c r="B653" s="49"/>
      <c r="C653" s="49"/>
      <c r="D653" s="57"/>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ht="14.25" customHeight="1" x14ac:dyDescent="0.2">
      <c r="A654" s="56"/>
      <c r="B654" s="49"/>
      <c r="C654" s="49"/>
      <c r="D654" s="57"/>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ht="14.25" customHeight="1" x14ac:dyDescent="0.2">
      <c r="A655" s="56"/>
      <c r="B655" s="49"/>
      <c r="C655" s="49"/>
      <c r="D655" s="57"/>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ht="14.25" customHeight="1" x14ac:dyDescent="0.2">
      <c r="A656" s="56"/>
      <c r="B656" s="49"/>
      <c r="C656" s="49"/>
      <c r="D656" s="57"/>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ht="14.25" customHeight="1" x14ac:dyDescent="0.2">
      <c r="A657" s="56"/>
      <c r="B657" s="49"/>
      <c r="C657" s="49"/>
      <c r="D657" s="57"/>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ht="14.25" customHeight="1" x14ac:dyDescent="0.2">
      <c r="A658" s="56"/>
      <c r="B658" s="49"/>
      <c r="C658" s="49"/>
      <c r="D658" s="57"/>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ht="14.25" customHeight="1" x14ac:dyDescent="0.2">
      <c r="A659" s="56"/>
      <c r="B659" s="49"/>
      <c r="C659" s="49"/>
      <c r="D659" s="57"/>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ht="14.25" customHeight="1" x14ac:dyDescent="0.2">
      <c r="A660" s="56"/>
      <c r="B660" s="49"/>
      <c r="C660" s="49"/>
      <c r="D660" s="57"/>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ht="14.25" customHeight="1" x14ac:dyDescent="0.2">
      <c r="A661" s="56"/>
      <c r="B661" s="49"/>
      <c r="C661" s="49"/>
      <c r="D661" s="57"/>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ht="14.25" customHeight="1" x14ac:dyDescent="0.2">
      <c r="A662" s="56"/>
      <c r="B662" s="49"/>
      <c r="C662" s="49"/>
      <c r="D662" s="57"/>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ht="14.25" customHeight="1" x14ac:dyDescent="0.2">
      <c r="A663" s="56"/>
      <c r="B663" s="49"/>
      <c r="C663" s="49"/>
      <c r="D663" s="57"/>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ht="14.25" customHeight="1" x14ac:dyDescent="0.2">
      <c r="A664" s="56"/>
      <c r="B664" s="49"/>
      <c r="C664" s="49"/>
      <c r="D664" s="57"/>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ht="14.25" customHeight="1" x14ac:dyDescent="0.2">
      <c r="A665" s="56"/>
      <c r="B665" s="49"/>
      <c r="C665" s="49"/>
      <c r="D665" s="57"/>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ht="14.25" customHeight="1" x14ac:dyDescent="0.2">
      <c r="A666" s="56"/>
      <c r="B666" s="49"/>
      <c r="C666" s="49"/>
      <c r="D666" s="57"/>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ht="14.25" customHeight="1" x14ac:dyDescent="0.2">
      <c r="A667" s="56"/>
      <c r="B667" s="49"/>
      <c r="C667" s="49"/>
      <c r="D667" s="57"/>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ht="14.25" customHeight="1" x14ac:dyDescent="0.2">
      <c r="A668" s="56"/>
      <c r="B668" s="49"/>
      <c r="C668" s="49"/>
      <c r="D668" s="57"/>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ht="14.25" customHeight="1" x14ac:dyDescent="0.2">
      <c r="A669" s="56"/>
      <c r="B669" s="49"/>
      <c r="C669" s="49"/>
      <c r="D669" s="57"/>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ht="14.25" customHeight="1" x14ac:dyDescent="0.2">
      <c r="A670" s="56"/>
      <c r="B670" s="49"/>
      <c r="C670" s="49"/>
      <c r="D670" s="57"/>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ht="14.25" customHeight="1" x14ac:dyDescent="0.2">
      <c r="A671" s="56"/>
      <c r="B671" s="49"/>
      <c r="C671" s="49"/>
      <c r="D671" s="57"/>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ht="14.25" customHeight="1" x14ac:dyDescent="0.2">
      <c r="A672" s="56"/>
      <c r="B672" s="49"/>
      <c r="C672" s="49"/>
      <c r="D672" s="57"/>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ht="14.25" customHeight="1" x14ac:dyDescent="0.2">
      <c r="A673" s="56"/>
      <c r="B673" s="49"/>
      <c r="C673" s="49"/>
      <c r="D673" s="57"/>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ht="14.25" customHeight="1" x14ac:dyDescent="0.2">
      <c r="A674" s="56"/>
      <c r="B674" s="49"/>
      <c r="C674" s="49"/>
      <c r="D674" s="57"/>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ht="14.25" customHeight="1" x14ac:dyDescent="0.2">
      <c r="A675" s="56"/>
      <c r="B675" s="49"/>
      <c r="C675" s="49"/>
      <c r="D675" s="57"/>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ht="14.25" customHeight="1" x14ac:dyDescent="0.2">
      <c r="A676" s="56"/>
      <c r="B676" s="49"/>
      <c r="C676" s="49"/>
      <c r="D676" s="57"/>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ht="14.25" customHeight="1" x14ac:dyDescent="0.2">
      <c r="A677" s="56"/>
      <c r="B677" s="49"/>
      <c r="C677" s="49"/>
      <c r="D677" s="57"/>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ht="14.25" customHeight="1" x14ac:dyDescent="0.2">
      <c r="A678" s="56"/>
      <c r="B678" s="49"/>
      <c r="C678" s="49"/>
      <c r="D678" s="57"/>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ht="14.25" customHeight="1" x14ac:dyDescent="0.2">
      <c r="A679" s="56"/>
      <c r="B679" s="49"/>
      <c r="C679" s="49"/>
      <c r="D679" s="57"/>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ht="14.25" customHeight="1" x14ac:dyDescent="0.2">
      <c r="A680" s="56"/>
      <c r="B680" s="49"/>
      <c r="C680" s="49"/>
      <c r="D680" s="57"/>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ht="14.25" customHeight="1" x14ac:dyDescent="0.2">
      <c r="A681" s="56"/>
      <c r="B681" s="49"/>
      <c r="C681" s="49"/>
      <c r="D681" s="57"/>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ht="14.25" customHeight="1" x14ac:dyDescent="0.2">
      <c r="A682" s="56"/>
      <c r="B682" s="49"/>
      <c r="C682" s="49"/>
      <c r="D682" s="57"/>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ht="14.25" customHeight="1" x14ac:dyDescent="0.2">
      <c r="A683" s="56"/>
      <c r="B683" s="49"/>
      <c r="C683" s="49"/>
      <c r="D683" s="57"/>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ht="14.25" customHeight="1" x14ac:dyDescent="0.2">
      <c r="A684" s="56"/>
      <c r="B684" s="49"/>
      <c r="C684" s="49"/>
      <c r="D684" s="57"/>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ht="14.25" customHeight="1" x14ac:dyDescent="0.2">
      <c r="A685" s="56"/>
      <c r="B685" s="49"/>
      <c r="C685" s="49"/>
      <c r="D685" s="57"/>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ht="14.25" customHeight="1" x14ac:dyDescent="0.2">
      <c r="A686" s="56"/>
      <c r="B686" s="49"/>
      <c r="C686" s="49"/>
      <c r="D686" s="57"/>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ht="14.25" customHeight="1" x14ac:dyDescent="0.2">
      <c r="A687" s="56"/>
      <c r="B687" s="49"/>
      <c r="C687" s="49"/>
      <c r="D687" s="57"/>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ht="14.25" customHeight="1" x14ac:dyDescent="0.2">
      <c r="A688" s="56"/>
      <c r="B688" s="49"/>
      <c r="C688" s="49"/>
      <c r="D688" s="57"/>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ht="14.25" customHeight="1" x14ac:dyDescent="0.2">
      <c r="A689" s="56"/>
      <c r="B689" s="49"/>
      <c r="C689" s="49"/>
      <c r="D689" s="57"/>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ht="14.25" customHeight="1" x14ac:dyDescent="0.2">
      <c r="A690" s="56"/>
      <c r="B690" s="49"/>
      <c r="C690" s="49"/>
      <c r="D690" s="57"/>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ht="14.25" customHeight="1" x14ac:dyDescent="0.2">
      <c r="A691" s="56"/>
      <c r="B691" s="49"/>
      <c r="C691" s="49"/>
      <c r="D691" s="57"/>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ht="14.25" customHeight="1" x14ac:dyDescent="0.2">
      <c r="A692" s="56"/>
      <c r="B692" s="49"/>
      <c r="C692" s="49"/>
      <c r="D692" s="57"/>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ht="14.25" customHeight="1" x14ac:dyDescent="0.2">
      <c r="A693" s="56"/>
      <c r="B693" s="49"/>
      <c r="C693" s="49"/>
      <c r="D693" s="57"/>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ht="14.25" customHeight="1" x14ac:dyDescent="0.2">
      <c r="A694" s="56"/>
      <c r="B694" s="49"/>
      <c r="C694" s="49"/>
      <c r="D694" s="57"/>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ht="14.25" customHeight="1" x14ac:dyDescent="0.2">
      <c r="A695" s="56"/>
      <c r="B695" s="49"/>
      <c r="C695" s="49"/>
      <c r="D695" s="57"/>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ht="14.25" customHeight="1" x14ac:dyDescent="0.2">
      <c r="A696" s="56"/>
      <c r="B696" s="49"/>
      <c r="C696" s="49"/>
      <c r="D696" s="57"/>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ht="14.25" customHeight="1" x14ac:dyDescent="0.2">
      <c r="A697" s="56"/>
      <c r="B697" s="49"/>
      <c r="C697" s="49"/>
      <c r="D697" s="57"/>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ht="14.25" customHeight="1" x14ac:dyDescent="0.2">
      <c r="A698" s="56"/>
      <c r="B698" s="49"/>
      <c r="C698" s="49"/>
      <c r="D698" s="57"/>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ht="14.25" customHeight="1" x14ac:dyDescent="0.2">
      <c r="A699" s="56"/>
      <c r="B699" s="49"/>
      <c r="C699" s="49"/>
      <c r="D699" s="57"/>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ht="14.25" customHeight="1" x14ac:dyDescent="0.2">
      <c r="A700" s="56"/>
      <c r="B700" s="49"/>
      <c r="C700" s="49"/>
      <c r="D700" s="57"/>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ht="14.25" customHeight="1" x14ac:dyDescent="0.2">
      <c r="A701" s="56"/>
      <c r="B701" s="49"/>
      <c r="C701" s="49"/>
      <c r="D701" s="57"/>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ht="14.25" customHeight="1" x14ac:dyDescent="0.2">
      <c r="A702" s="56"/>
      <c r="B702" s="49"/>
      <c r="C702" s="49"/>
      <c r="D702" s="57"/>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ht="14.25" customHeight="1" x14ac:dyDescent="0.2">
      <c r="A703" s="56"/>
      <c r="B703" s="49"/>
      <c r="C703" s="49"/>
      <c r="D703" s="57"/>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ht="14.25" customHeight="1" x14ac:dyDescent="0.2">
      <c r="A704" s="56"/>
      <c r="B704" s="49"/>
      <c r="C704" s="49"/>
      <c r="D704" s="57"/>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ht="14.25" customHeight="1" x14ac:dyDescent="0.2">
      <c r="A705" s="56"/>
      <c r="B705" s="49"/>
      <c r="C705" s="49"/>
      <c r="D705" s="57"/>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ht="14.25" customHeight="1" x14ac:dyDescent="0.2">
      <c r="A706" s="56"/>
      <c r="B706" s="49"/>
      <c r="C706" s="49"/>
      <c r="D706" s="57"/>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ht="14.25" customHeight="1" x14ac:dyDescent="0.2">
      <c r="A707" s="56"/>
      <c r="B707" s="49"/>
      <c r="C707" s="49"/>
      <c r="D707" s="57"/>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ht="14.25" customHeight="1" x14ac:dyDescent="0.2">
      <c r="A708" s="56"/>
      <c r="B708" s="49"/>
      <c r="C708" s="49"/>
      <c r="D708" s="57"/>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ht="14.25" customHeight="1" x14ac:dyDescent="0.2">
      <c r="A709" s="56"/>
      <c r="B709" s="49"/>
      <c r="C709" s="49"/>
      <c r="D709" s="57"/>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ht="14.25" customHeight="1" x14ac:dyDescent="0.2">
      <c r="A710" s="56"/>
      <c r="B710" s="49"/>
      <c r="C710" s="49"/>
      <c r="D710" s="57"/>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ht="14.25" customHeight="1" x14ac:dyDescent="0.2">
      <c r="A711" s="56"/>
      <c r="B711" s="49"/>
      <c r="C711" s="49"/>
      <c r="D711" s="57"/>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ht="14.25" customHeight="1" x14ac:dyDescent="0.2">
      <c r="A712" s="56"/>
      <c r="B712" s="49"/>
      <c r="C712" s="49"/>
      <c r="D712" s="57"/>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ht="14.25" customHeight="1" x14ac:dyDescent="0.2">
      <c r="A713" s="56"/>
      <c r="B713" s="49"/>
      <c r="C713" s="49"/>
      <c r="D713" s="57"/>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ht="14.25" customHeight="1" x14ac:dyDescent="0.2">
      <c r="A714" s="56"/>
      <c r="B714" s="49"/>
      <c r="C714" s="49"/>
      <c r="D714" s="57"/>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ht="14.25" customHeight="1" x14ac:dyDescent="0.2">
      <c r="A715" s="56"/>
      <c r="B715" s="49"/>
      <c r="C715" s="49"/>
      <c r="D715" s="57"/>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ht="14.25" customHeight="1" x14ac:dyDescent="0.2">
      <c r="A716" s="56"/>
      <c r="B716" s="49"/>
      <c r="C716" s="49"/>
      <c r="D716" s="57"/>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ht="14.25" customHeight="1" x14ac:dyDescent="0.2">
      <c r="A717" s="56"/>
      <c r="B717" s="49"/>
      <c r="C717" s="49"/>
      <c r="D717" s="57"/>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ht="14.25" customHeight="1" x14ac:dyDescent="0.2">
      <c r="A718" s="56"/>
      <c r="B718" s="49"/>
      <c r="C718" s="49"/>
      <c r="D718" s="57"/>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ht="14.25" customHeight="1" x14ac:dyDescent="0.2">
      <c r="A719" s="56"/>
      <c r="B719" s="49"/>
      <c r="C719" s="49"/>
      <c r="D719" s="57"/>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ht="14.25" customHeight="1" x14ac:dyDescent="0.2">
      <c r="A720" s="56"/>
      <c r="B720" s="49"/>
      <c r="C720" s="49"/>
      <c r="D720" s="57"/>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ht="14.25" customHeight="1" x14ac:dyDescent="0.2">
      <c r="A721" s="56"/>
      <c r="B721" s="49"/>
      <c r="C721" s="49"/>
      <c r="D721" s="57"/>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ht="14.25" customHeight="1" x14ac:dyDescent="0.2">
      <c r="A722" s="56"/>
      <c r="B722" s="49"/>
      <c r="C722" s="49"/>
      <c r="D722" s="57"/>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ht="14.25" customHeight="1" x14ac:dyDescent="0.2">
      <c r="A723" s="56"/>
      <c r="B723" s="49"/>
      <c r="C723" s="49"/>
      <c r="D723" s="57"/>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ht="14.25" customHeight="1" x14ac:dyDescent="0.2">
      <c r="A724" s="56"/>
      <c r="B724" s="49"/>
      <c r="C724" s="49"/>
      <c r="D724" s="57"/>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ht="14.25" customHeight="1" x14ac:dyDescent="0.2">
      <c r="A725" s="56"/>
      <c r="B725" s="49"/>
      <c r="C725" s="49"/>
      <c r="D725" s="57"/>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ht="14.25" customHeight="1" x14ac:dyDescent="0.2">
      <c r="A726" s="56"/>
      <c r="B726" s="49"/>
      <c r="C726" s="49"/>
      <c r="D726" s="57"/>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ht="14.25" customHeight="1" x14ac:dyDescent="0.2">
      <c r="A727" s="56"/>
      <c r="B727" s="49"/>
      <c r="C727" s="49"/>
      <c r="D727" s="57"/>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ht="14.25" customHeight="1" x14ac:dyDescent="0.2">
      <c r="A728" s="56"/>
      <c r="B728" s="49"/>
      <c r="C728" s="49"/>
      <c r="D728" s="57"/>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ht="14.25" customHeight="1" x14ac:dyDescent="0.2">
      <c r="A729" s="56"/>
      <c r="B729" s="49"/>
      <c r="C729" s="49"/>
      <c r="D729" s="57"/>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ht="14.25" customHeight="1" x14ac:dyDescent="0.2">
      <c r="A730" s="56"/>
      <c r="B730" s="49"/>
      <c r="C730" s="49"/>
      <c r="D730" s="57"/>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ht="14.25" customHeight="1" x14ac:dyDescent="0.2">
      <c r="A731" s="56"/>
      <c r="B731" s="49"/>
      <c r="C731" s="49"/>
      <c r="D731" s="57"/>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ht="14.25" customHeight="1" x14ac:dyDescent="0.2">
      <c r="A732" s="56"/>
      <c r="B732" s="49"/>
      <c r="C732" s="49"/>
      <c r="D732" s="57"/>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ht="14.25" customHeight="1" x14ac:dyDescent="0.2">
      <c r="A733" s="56"/>
      <c r="B733" s="49"/>
      <c r="C733" s="49"/>
      <c r="D733" s="57"/>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ht="14.25" customHeight="1" x14ac:dyDescent="0.2">
      <c r="A734" s="56"/>
      <c r="B734" s="49"/>
      <c r="C734" s="49"/>
      <c r="D734" s="57"/>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ht="14.25" customHeight="1" x14ac:dyDescent="0.2">
      <c r="A735" s="56"/>
      <c r="B735" s="49"/>
      <c r="C735" s="49"/>
      <c r="D735" s="57"/>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ht="14.25" customHeight="1" x14ac:dyDescent="0.2">
      <c r="A736" s="56"/>
      <c r="B736" s="49"/>
      <c r="C736" s="49"/>
      <c r="D736" s="57"/>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ht="14.25" customHeight="1" x14ac:dyDescent="0.2">
      <c r="A737" s="56"/>
      <c r="B737" s="49"/>
      <c r="C737" s="49"/>
      <c r="D737" s="57"/>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ht="14.25" customHeight="1" x14ac:dyDescent="0.2">
      <c r="A738" s="56"/>
      <c r="B738" s="49"/>
      <c r="C738" s="49"/>
      <c r="D738" s="57"/>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ht="14.25" customHeight="1" x14ac:dyDescent="0.2">
      <c r="A739" s="56"/>
      <c r="B739" s="49"/>
      <c r="C739" s="49"/>
      <c r="D739" s="57"/>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ht="14.25" customHeight="1" x14ac:dyDescent="0.2">
      <c r="A740" s="56"/>
      <c r="B740" s="49"/>
      <c r="C740" s="49"/>
      <c r="D740" s="57"/>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ht="14.25" customHeight="1" x14ac:dyDescent="0.2">
      <c r="A741" s="56"/>
      <c r="B741" s="49"/>
      <c r="C741" s="49"/>
      <c r="D741" s="57"/>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ht="14.25" customHeight="1" x14ac:dyDescent="0.2">
      <c r="A742" s="56"/>
      <c r="B742" s="49"/>
      <c r="C742" s="49"/>
      <c r="D742" s="57"/>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ht="14.25" customHeight="1" x14ac:dyDescent="0.2">
      <c r="A743" s="56"/>
      <c r="B743" s="49"/>
      <c r="C743" s="49"/>
      <c r="D743" s="57"/>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ht="14.25" customHeight="1" x14ac:dyDescent="0.2">
      <c r="A744" s="56"/>
      <c r="B744" s="49"/>
      <c r="C744" s="49"/>
      <c r="D744" s="57"/>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ht="14.25" customHeight="1" x14ac:dyDescent="0.2">
      <c r="A745" s="56"/>
      <c r="B745" s="49"/>
      <c r="C745" s="49"/>
      <c r="D745" s="57"/>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ht="14.25" customHeight="1" x14ac:dyDescent="0.2">
      <c r="A746" s="56"/>
      <c r="B746" s="49"/>
      <c r="C746" s="49"/>
      <c r="D746" s="57"/>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ht="14.25" customHeight="1" x14ac:dyDescent="0.2">
      <c r="A747" s="56"/>
      <c r="B747" s="49"/>
      <c r="C747" s="49"/>
      <c r="D747" s="57"/>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ht="14.25" customHeight="1" x14ac:dyDescent="0.2">
      <c r="A748" s="56"/>
      <c r="B748" s="49"/>
      <c r="C748" s="49"/>
      <c r="D748" s="57"/>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ht="14.25" customHeight="1" x14ac:dyDescent="0.2">
      <c r="A749" s="56"/>
      <c r="B749" s="49"/>
      <c r="C749" s="49"/>
      <c r="D749" s="57"/>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ht="14.25" customHeight="1" x14ac:dyDescent="0.2">
      <c r="A750" s="56"/>
      <c r="B750" s="49"/>
      <c r="C750" s="49"/>
      <c r="D750" s="57"/>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ht="14.25" customHeight="1" x14ac:dyDescent="0.2">
      <c r="A751" s="56"/>
      <c r="B751" s="49"/>
      <c r="C751" s="49"/>
      <c r="D751" s="57"/>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ht="14.25" customHeight="1" x14ac:dyDescent="0.2">
      <c r="A752" s="56"/>
      <c r="B752" s="49"/>
      <c r="C752" s="49"/>
      <c r="D752" s="57"/>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ht="14.25" customHeight="1" x14ac:dyDescent="0.2">
      <c r="A753" s="56"/>
      <c r="B753" s="49"/>
      <c r="C753" s="49"/>
      <c r="D753" s="57"/>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ht="14.25" customHeight="1" x14ac:dyDescent="0.2">
      <c r="A754" s="56"/>
      <c r="B754" s="49"/>
      <c r="C754" s="49"/>
      <c r="D754" s="57"/>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ht="14.25" customHeight="1" x14ac:dyDescent="0.2">
      <c r="A755" s="56"/>
      <c r="B755" s="49"/>
      <c r="C755" s="49"/>
      <c r="D755" s="57"/>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ht="14.25" customHeight="1" x14ac:dyDescent="0.2">
      <c r="A756" s="56"/>
      <c r="B756" s="49"/>
      <c r="C756" s="49"/>
      <c r="D756" s="57"/>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ht="14.25" customHeight="1" x14ac:dyDescent="0.2">
      <c r="A757" s="56"/>
      <c r="B757" s="49"/>
      <c r="C757" s="49"/>
      <c r="D757" s="57"/>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ht="14.25" customHeight="1" x14ac:dyDescent="0.2">
      <c r="A758" s="56"/>
      <c r="B758" s="49"/>
      <c r="C758" s="49"/>
      <c r="D758" s="57"/>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ht="14.25" customHeight="1" x14ac:dyDescent="0.2">
      <c r="A759" s="56"/>
      <c r="B759" s="49"/>
      <c r="C759" s="49"/>
      <c r="D759" s="57"/>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ht="14.25" customHeight="1" x14ac:dyDescent="0.2">
      <c r="A760" s="56"/>
      <c r="B760" s="49"/>
      <c r="C760" s="49"/>
      <c r="D760" s="57"/>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ht="14.25" customHeight="1" x14ac:dyDescent="0.2">
      <c r="A761" s="56"/>
      <c r="B761" s="49"/>
      <c r="C761" s="49"/>
      <c r="D761" s="57"/>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ht="14.25" customHeight="1" x14ac:dyDescent="0.2">
      <c r="A762" s="56"/>
      <c r="B762" s="49"/>
      <c r="C762" s="49"/>
      <c r="D762" s="57"/>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ht="14.25" customHeight="1" x14ac:dyDescent="0.2">
      <c r="A763" s="56"/>
      <c r="B763" s="49"/>
      <c r="C763" s="49"/>
      <c r="D763" s="57"/>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ht="14.25" customHeight="1" x14ac:dyDescent="0.2">
      <c r="A764" s="56"/>
      <c r="B764" s="49"/>
      <c r="C764" s="49"/>
      <c r="D764" s="57"/>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ht="14.25" customHeight="1" x14ac:dyDescent="0.2">
      <c r="A765" s="56"/>
      <c r="B765" s="49"/>
      <c r="C765" s="49"/>
      <c r="D765" s="57"/>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ht="14.25" customHeight="1" x14ac:dyDescent="0.2">
      <c r="A766" s="56"/>
      <c r="B766" s="49"/>
      <c r="C766" s="49"/>
      <c r="D766" s="57"/>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ht="14.25" customHeight="1" x14ac:dyDescent="0.2">
      <c r="A767" s="56"/>
      <c r="B767" s="49"/>
      <c r="C767" s="49"/>
      <c r="D767" s="57"/>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ht="14.25" customHeight="1" x14ac:dyDescent="0.2">
      <c r="A768" s="56"/>
      <c r="B768" s="49"/>
      <c r="C768" s="49"/>
      <c r="D768" s="57"/>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ht="14.25" customHeight="1" x14ac:dyDescent="0.2">
      <c r="A769" s="56"/>
      <c r="B769" s="49"/>
      <c r="C769" s="49"/>
      <c r="D769" s="57"/>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ht="14.25" customHeight="1" x14ac:dyDescent="0.2">
      <c r="A770" s="56"/>
      <c r="B770" s="49"/>
      <c r="C770" s="49"/>
      <c r="D770" s="57"/>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ht="14.25" customHeight="1" x14ac:dyDescent="0.2">
      <c r="A771" s="56"/>
      <c r="B771" s="49"/>
      <c r="C771" s="49"/>
      <c r="D771" s="57"/>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ht="14.25" customHeight="1" x14ac:dyDescent="0.2">
      <c r="A772" s="56"/>
      <c r="B772" s="49"/>
      <c r="C772" s="49"/>
      <c r="D772" s="57"/>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ht="14.25" customHeight="1" x14ac:dyDescent="0.2">
      <c r="A773" s="56"/>
      <c r="B773" s="49"/>
      <c r="C773" s="49"/>
      <c r="D773" s="57"/>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ht="14.25" customHeight="1" x14ac:dyDescent="0.2">
      <c r="A774" s="56"/>
      <c r="B774" s="49"/>
      <c r="C774" s="49"/>
      <c r="D774" s="57"/>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ht="14.25" customHeight="1" x14ac:dyDescent="0.2">
      <c r="A775" s="56"/>
      <c r="B775" s="49"/>
      <c r="C775" s="49"/>
      <c r="D775" s="57"/>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ht="14.25" customHeight="1" x14ac:dyDescent="0.2">
      <c r="A776" s="56"/>
      <c r="B776" s="49"/>
      <c r="C776" s="49"/>
      <c r="D776" s="57"/>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ht="14.25" customHeight="1" x14ac:dyDescent="0.2">
      <c r="A777" s="56"/>
      <c r="B777" s="49"/>
      <c r="C777" s="49"/>
      <c r="D777" s="57"/>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ht="14.25" customHeight="1" x14ac:dyDescent="0.2">
      <c r="A778" s="56"/>
      <c r="B778" s="49"/>
      <c r="C778" s="49"/>
      <c r="D778" s="57"/>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ht="14.25" customHeight="1" x14ac:dyDescent="0.2">
      <c r="A779" s="56"/>
      <c r="B779" s="49"/>
      <c r="C779" s="49"/>
      <c r="D779" s="57"/>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ht="14.25" customHeight="1" x14ac:dyDescent="0.2">
      <c r="A780" s="56"/>
      <c r="B780" s="49"/>
      <c r="C780" s="49"/>
      <c r="D780" s="57"/>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ht="14.25" customHeight="1" x14ac:dyDescent="0.2">
      <c r="A781" s="56"/>
      <c r="B781" s="49"/>
      <c r="C781" s="49"/>
      <c r="D781" s="57"/>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ht="14.25" customHeight="1" x14ac:dyDescent="0.2">
      <c r="A782" s="56"/>
      <c r="B782" s="49"/>
      <c r="C782" s="49"/>
      <c r="D782" s="57"/>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ht="14.25" customHeight="1" x14ac:dyDescent="0.2">
      <c r="A783" s="56"/>
      <c r="B783" s="49"/>
      <c r="C783" s="49"/>
      <c r="D783" s="57"/>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ht="14.25" customHeight="1" x14ac:dyDescent="0.2">
      <c r="A784" s="56"/>
      <c r="B784" s="49"/>
      <c r="C784" s="49"/>
      <c r="D784" s="57"/>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ht="14.25" customHeight="1" x14ac:dyDescent="0.2">
      <c r="A785" s="56"/>
      <c r="B785" s="49"/>
      <c r="C785" s="49"/>
      <c r="D785" s="57"/>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ht="14.25" customHeight="1" x14ac:dyDescent="0.2">
      <c r="A786" s="56"/>
      <c r="B786" s="49"/>
      <c r="C786" s="49"/>
      <c r="D786" s="57"/>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ht="14.25" customHeight="1" x14ac:dyDescent="0.2">
      <c r="A787" s="56"/>
      <c r="B787" s="49"/>
      <c r="C787" s="49"/>
      <c r="D787" s="57"/>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ht="14.25" customHeight="1" x14ac:dyDescent="0.2">
      <c r="A788" s="56"/>
      <c r="B788" s="49"/>
      <c r="C788" s="49"/>
      <c r="D788" s="57"/>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ht="14.25" customHeight="1" x14ac:dyDescent="0.2">
      <c r="A789" s="56"/>
      <c r="B789" s="49"/>
      <c r="C789" s="49"/>
      <c r="D789" s="57"/>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ht="14.25" customHeight="1" x14ac:dyDescent="0.2">
      <c r="A790" s="56"/>
      <c r="B790" s="49"/>
      <c r="C790" s="49"/>
      <c r="D790" s="57"/>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ht="14.25" customHeight="1" x14ac:dyDescent="0.2">
      <c r="A791" s="56"/>
      <c r="B791" s="49"/>
      <c r="C791" s="49"/>
      <c r="D791" s="57"/>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ht="14.25" customHeight="1" x14ac:dyDescent="0.2">
      <c r="A792" s="56"/>
      <c r="B792" s="49"/>
      <c r="C792" s="49"/>
      <c r="D792" s="57"/>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ht="14.25" customHeight="1" x14ac:dyDescent="0.2">
      <c r="A793" s="56"/>
      <c r="B793" s="49"/>
      <c r="C793" s="49"/>
      <c r="D793" s="57"/>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ht="14.25" customHeight="1" x14ac:dyDescent="0.2">
      <c r="A794" s="56"/>
      <c r="B794" s="49"/>
      <c r="C794" s="49"/>
      <c r="D794" s="57"/>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ht="14.25" customHeight="1" x14ac:dyDescent="0.2">
      <c r="A795" s="56"/>
      <c r="B795" s="49"/>
      <c r="C795" s="49"/>
      <c r="D795" s="57"/>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ht="14.25" customHeight="1" x14ac:dyDescent="0.2">
      <c r="A796" s="56"/>
      <c r="B796" s="49"/>
      <c r="C796" s="49"/>
      <c r="D796" s="57"/>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ht="14.25" customHeight="1" x14ac:dyDescent="0.2">
      <c r="A797" s="56"/>
      <c r="B797" s="49"/>
      <c r="C797" s="49"/>
      <c r="D797" s="57"/>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ht="14.25" customHeight="1" x14ac:dyDescent="0.2">
      <c r="A798" s="56"/>
      <c r="B798" s="49"/>
      <c r="C798" s="49"/>
      <c r="D798" s="57"/>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ht="14.25" customHeight="1" x14ac:dyDescent="0.2">
      <c r="A799" s="56"/>
      <c r="B799" s="49"/>
      <c r="C799" s="49"/>
      <c r="D799" s="57"/>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ht="14.25" customHeight="1" x14ac:dyDescent="0.2">
      <c r="A800" s="56"/>
      <c r="B800" s="49"/>
      <c r="C800" s="49"/>
      <c r="D800" s="57"/>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ht="14.25" customHeight="1" x14ac:dyDescent="0.2">
      <c r="A801" s="56"/>
      <c r="B801" s="49"/>
      <c r="C801" s="49"/>
      <c r="D801" s="57"/>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ht="14.25" customHeight="1" x14ac:dyDescent="0.2">
      <c r="A802" s="56"/>
      <c r="B802" s="49"/>
      <c r="C802" s="49"/>
      <c r="D802" s="57"/>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ht="14.25" customHeight="1" x14ac:dyDescent="0.2">
      <c r="A803" s="56"/>
      <c r="B803" s="49"/>
      <c r="C803" s="49"/>
      <c r="D803" s="57"/>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ht="14.25" customHeight="1" x14ac:dyDescent="0.2">
      <c r="A804" s="56"/>
      <c r="B804" s="49"/>
      <c r="C804" s="49"/>
      <c r="D804" s="57"/>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ht="14.25" customHeight="1" x14ac:dyDescent="0.2">
      <c r="A805" s="56"/>
      <c r="B805" s="49"/>
      <c r="C805" s="49"/>
      <c r="D805" s="57"/>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ht="14.25" customHeight="1" x14ac:dyDescent="0.2">
      <c r="A806" s="56"/>
      <c r="B806" s="49"/>
      <c r="C806" s="49"/>
      <c r="D806" s="57"/>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ht="14.25" customHeight="1" x14ac:dyDescent="0.2">
      <c r="A807" s="56"/>
      <c r="B807" s="49"/>
      <c r="C807" s="49"/>
      <c r="D807" s="57"/>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ht="14.25" customHeight="1" x14ac:dyDescent="0.2">
      <c r="A808" s="56"/>
      <c r="B808" s="49"/>
      <c r="C808" s="49"/>
      <c r="D808" s="57"/>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ht="14.25" customHeight="1" x14ac:dyDescent="0.2">
      <c r="A809" s="56"/>
      <c r="B809" s="49"/>
      <c r="C809" s="49"/>
      <c r="D809" s="57"/>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ht="14.25" customHeight="1" x14ac:dyDescent="0.2">
      <c r="A810" s="56"/>
      <c r="B810" s="49"/>
      <c r="C810" s="49"/>
      <c r="D810" s="57"/>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ht="14.25" customHeight="1" x14ac:dyDescent="0.2">
      <c r="A811" s="56"/>
      <c r="B811" s="49"/>
      <c r="C811" s="49"/>
      <c r="D811" s="57"/>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ht="14.25" customHeight="1" x14ac:dyDescent="0.2">
      <c r="A812" s="56"/>
      <c r="B812" s="49"/>
      <c r="C812" s="49"/>
      <c r="D812" s="57"/>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ht="14.25" customHeight="1" x14ac:dyDescent="0.2">
      <c r="A813" s="56"/>
      <c r="B813" s="49"/>
      <c r="C813" s="49"/>
      <c r="D813" s="57"/>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ht="14.25" customHeight="1" x14ac:dyDescent="0.2">
      <c r="A814" s="56"/>
      <c r="B814" s="49"/>
      <c r="C814" s="49"/>
      <c r="D814" s="57"/>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ht="14.25" customHeight="1" x14ac:dyDescent="0.2">
      <c r="A815" s="56"/>
      <c r="B815" s="49"/>
      <c r="C815" s="49"/>
      <c r="D815" s="57"/>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ht="14.25" customHeight="1" x14ac:dyDescent="0.2">
      <c r="A816" s="56"/>
      <c r="B816" s="49"/>
      <c r="C816" s="49"/>
      <c r="D816" s="57"/>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ht="14.25" customHeight="1" x14ac:dyDescent="0.2">
      <c r="A817" s="56"/>
      <c r="B817" s="49"/>
      <c r="C817" s="49"/>
      <c r="D817" s="57"/>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ht="14.25" customHeight="1" x14ac:dyDescent="0.2">
      <c r="A818" s="56"/>
      <c r="B818" s="49"/>
      <c r="C818" s="49"/>
      <c r="D818" s="57"/>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ht="14.25" customHeight="1" x14ac:dyDescent="0.2">
      <c r="A819" s="56"/>
      <c r="B819" s="49"/>
      <c r="C819" s="49"/>
      <c r="D819" s="57"/>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ht="14.25" customHeight="1" x14ac:dyDescent="0.2">
      <c r="A820" s="56"/>
      <c r="B820" s="49"/>
      <c r="C820" s="49"/>
      <c r="D820" s="57"/>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ht="14.25" customHeight="1" x14ac:dyDescent="0.2">
      <c r="A821" s="56"/>
      <c r="B821" s="49"/>
      <c r="C821" s="49"/>
      <c r="D821" s="57"/>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ht="14.25" customHeight="1" x14ac:dyDescent="0.2">
      <c r="A822" s="56"/>
      <c r="B822" s="49"/>
      <c r="C822" s="49"/>
      <c r="D822" s="57"/>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ht="14.25" customHeight="1" x14ac:dyDescent="0.2">
      <c r="A823" s="56"/>
      <c r="B823" s="49"/>
      <c r="C823" s="49"/>
      <c r="D823" s="57"/>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ht="14.25" customHeight="1" x14ac:dyDescent="0.2">
      <c r="A824" s="56"/>
      <c r="B824" s="49"/>
      <c r="C824" s="49"/>
      <c r="D824" s="57"/>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ht="14.25" customHeight="1" x14ac:dyDescent="0.2">
      <c r="A825" s="56"/>
      <c r="B825" s="49"/>
      <c r="C825" s="49"/>
      <c r="D825" s="57"/>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ht="14.25" customHeight="1" x14ac:dyDescent="0.2">
      <c r="A826" s="56"/>
      <c r="B826" s="49"/>
      <c r="C826" s="49"/>
      <c r="D826" s="57"/>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ht="14.25" customHeight="1" x14ac:dyDescent="0.2">
      <c r="A827" s="56"/>
      <c r="B827" s="49"/>
      <c r="C827" s="49"/>
      <c r="D827" s="57"/>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ht="14.25" customHeight="1" x14ac:dyDescent="0.2">
      <c r="A828" s="56"/>
      <c r="B828" s="49"/>
      <c r="C828" s="49"/>
      <c r="D828" s="57"/>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ht="14.25" customHeight="1" x14ac:dyDescent="0.2">
      <c r="A829" s="56"/>
      <c r="B829" s="49"/>
      <c r="C829" s="49"/>
      <c r="D829" s="57"/>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ht="14.25" customHeight="1" x14ac:dyDescent="0.2">
      <c r="A830" s="56"/>
      <c r="B830" s="49"/>
      <c r="C830" s="49"/>
      <c r="D830" s="57"/>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ht="14.25" customHeight="1" x14ac:dyDescent="0.2">
      <c r="A831" s="56"/>
      <c r="B831" s="49"/>
      <c r="C831" s="49"/>
      <c r="D831" s="57"/>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ht="14.25" customHeight="1" x14ac:dyDescent="0.2">
      <c r="A832" s="56"/>
      <c r="B832" s="49"/>
      <c r="C832" s="49"/>
      <c r="D832" s="57"/>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ht="14.25" customHeight="1" x14ac:dyDescent="0.2">
      <c r="A833" s="56"/>
      <c r="B833" s="49"/>
      <c r="C833" s="49"/>
      <c r="D833" s="57"/>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ht="14.25" customHeight="1" x14ac:dyDescent="0.2">
      <c r="A834" s="56"/>
      <c r="B834" s="49"/>
      <c r="C834" s="49"/>
      <c r="D834" s="57"/>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ht="14.25" customHeight="1" x14ac:dyDescent="0.2">
      <c r="A835" s="56"/>
      <c r="B835" s="49"/>
      <c r="C835" s="49"/>
      <c r="D835" s="57"/>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ht="14.25" customHeight="1" x14ac:dyDescent="0.2">
      <c r="A836" s="56"/>
      <c r="B836" s="49"/>
      <c r="C836" s="49"/>
      <c r="D836" s="57"/>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ht="14.25" customHeight="1" x14ac:dyDescent="0.2">
      <c r="A837" s="56"/>
      <c r="B837" s="49"/>
      <c r="C837" s="49"/>
      <c r="D837" s="57"/>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ht="14.25" customHeight="1" x14ac:dyDescent="0.2">
      <c r="A838" s="56"/>
      <c r="B838" s="49"/>
      <c r="C838" s="49"/>
      <c r="D838" s="57"/>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ht="14.25" customHeight="1" x14ac:dyDescent="0.2">
      <c r="A839" s="56"/>
      <c r="B839" s="49"/>
      <c r="C839" s="49"/>
      <c r="D839" s="57"/>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ht="14.25" customHeight="1" x14ac:dyDescent="0.2">
      <c r="A840" s="56"/>
      <c r="B840" s="49"/>
      <c r="C840" s="49"/>
      <c r="D840" s="57"/>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ht="14.25" customHeight="1" x14ac:dyDescent="0.2">
      <c r="A841" s="56"/>
      <c r="B841" s="49"/>
      <c r="C841" s="49"/>
      <c r="D841" s="57"/>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ht="14.25" customHeight="1" x14ac:dyDescent="0.2">
      <c r="A842" s="56"/>
      <c r="B842" s="49"/>
      <c r="C842" s="49"/>
      <c r="D842" s="57"/>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ht="14.25" customHeight="1" x14ac:dyDescent="0.2">
      <c r="A843" s="56"/>
      <c r="B843" s="49"/>
      <c r="C843" s="49"/>
      <c r="D843" s="57"/>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ht="14.25" customHeight="1" x14ac:dyDescent="0.2">
      <c r="A844" s="56"/>
      <c r="B844" s="49"/>
      <c r="C844" s="49"/>
      <c r="D844" s="57"/>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ht="14.25" customHeight="1" x14ac:dyDescent="0.2">
      <c r="A845" s="56"/>
      <c r="B845" s="49"/>
      <c r="C845" s="49"/>
      <c r="D845" s="57"/>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ht="14.25" customHeight="1" x14ac:dyDescent="0.2">
      <c r="A846" s="56"/>
      <c r="B846" s="49"/>
      <c r="C846" s="49"/>
      <c r="D846" s="57"/>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ht="14.25" customHeight="1" x14ac:dyDescent="0.2">
      <c r="A847" s="56"/>
      <c r="B847" s="49"/>
      <c r="C847" s="49"/>
      <c r="D847" s="57"/>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ht="14.25" customHeight="1" x14ac:dyDescent="0.2">
      <c r="A848" s="56"/>
      <c r="B848" s="49"/>
      <c r="C848" s="49"/>
      <c r="D848" s="57"/>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ht="14.25" customHeight="1" x14ac:dyDescent="0.2">
      <c r="A849" s="56"/>
      <c r="B849" s="49"/>
      <c r="C849" s="49"/>
      <c r="D849" s="57"/>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ht="14.25" customHeight="1" x14ac:dyDescent="0.2">
      <c r="A850" s="56"/>
      <c r="B850" s="49"/>
      <c r="C850" s="49"/>
      <c r="D850" s="57"/>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ht="14.25" customHeight="1" x14ac:dyDescent="0.2">
      <c r="A851" s="56"/>
      <c r="B851" s="49"/>
      <c r="C851" s="49"/>
      <c r="D851" s="57"/>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ht="14.25" customHeight="1" x14ac:dyDescent="0.2">
      <c r="A852" s="56"/>
      <c r="B852" s="49"/>
      <c r="C852" s="49"/>
      <c r="D852" s="57"/>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ht="14.25" customHeight="1" x14ac:dyDescent="0.2">
      <c r="A853" s="56"/>
      <c r="B853" s="49"/>
      <c r="C853" s="49"/>
      <c r="D853" s="57"/>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ht="14.25" customHeight="1" x14ac:dyDescent="0.2">
      <c r="A854" s="56"/>
      <c r="B854" s="49"/>
      <c r="C854" s="49"/>
      <c r="D854" s="57"/>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ht="14.25" customHeight="1" x14ac:dyDescent="0.2">
      <c r="A855" s="56"/>
      <c r="B855" s="49"/>
      <c r="C855" s="49"/>
      <c r="D855" s="57"/>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ht="14.25" customHeight="1" x14ac:dyDescent="0.2">
      <c r="A856" s="56"/>
      <c r="B856" s="49"/>
      <c r="C856" s="49"/>
      <c r="D856" s="57"/>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ht="14.25" customHeight="1" x14ac:dyDescent="0.2">
      <c r="A857" s="56"/>
      <c r="B857" s="49"/>
      <c r="C857" s="49"/>
      <c r="D857" s="57"/>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ht="14.25" customHeight="1" x14ac:dyDescent="0.2">
      <c r="A858" s="56"/>
      <c r="B858" s="49"/>
      <c r="C858" s="49"/>
      <c r="D858" s="57"/>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ht="14.25" customHeight="1" x14ac:dyDescent="0.2">
      <c r="A859" s="56"/>
      <c r="B859" s="49"/>
      <c r="C859" s="49"/>
      <c r="D859" s="57"/>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ht="14.25" customHeight="1" x14ac:dyDescent="0.2">
      <c r="A860" s="56"/>
      <c r="B860" s="49"/>
      <c r="C860" s="49"/>
      <c r="D860" s="57"/>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ht="14.25" customHeight="1" x14ac:dyDescent="0.2">
      <c r="A861" s="56"/>
      <c r="B861" s="49"/>
      <c r="C861" s="49"/>
      <c r="D861" s="57"/>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ht="14.25" customHeight="1" x14ac:dyDescent="0.2">
      <c r="A862" s="56"/>
      <c r="B862" s="49"/>
      <c r="C862" s="49"/>
      <c r="D862" s="57"/>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ht="14.25" customHeight="1" x14ac:dyDescent="0.2">
      <c r="A863" s="56"/>
      <c r="B863" s="49"/>
      <c r="C863" s="49"/>
      <c r="D863" s="57"/>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ht="14.25" customHeight="1" x14ac:dyDescent="0.2">
      <c r="A864" s="56"/>
      <c r="B864" s="49"/>
      <c r="C864" s="49"/>
      <c r="D864" s="57"/>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ht="14.25" customHeight="1" x14ac:dyDescent="0.2">
      <c r="A865" s="56"/>
      <c r="B865" s="49"/>
      <c r="C865" s="49"/>
      <c r="D865" s="57"/>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ht="14.25" customHeight="1" x14ac:dyDescent="0.2">
      <c r="A866" s="56"/>
      <c r="B866" s="49"/>
      <c r="C866" s="49"/>
      <c r="D866" s="57"/>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ht="14.25" customHeight="1" x14ac:dyDescent="0.2">
      <c r="A867" s="56"/>
      <c r="B867" s="49"/>
      <c r="C867" s="49"/>
      <c r="D867" s="57"/>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ht="14.25" customHeight="1" x14ac:dyDescent="0.2">
      <c r="A868" s="56"/>
      <c r="B868" s="49"/>
      <c r="C868" s="49"/>
      <c r="D868" s="57"/>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ht="14.25" customHeight="1" x14ac:dyDescent="0.2">
      <c r="A869" s="56"/>
      <c r="B869" s="49"/>
      <c r="C869" s="49"/>
      <c r="D869" s="57"/>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ht="14.25" customHeight="1" x14ac:dyDescent="0.2">
      <c r="A870" s="56"/>
      <c r="B870" s="49"/>
      <c r="C870" s="49"/>
      <c r="D870" s="57"/>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ht="14.25" customHeight="1" x14ac:dyDescent="0.2">
      <c r="A871" s="56"/>
      <c r="B871" s="49"/>
      <c r="C871" s="49"/>
      <c r="D871" s="57"/>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ht="14.25" customHeight="1" x14ac:dyDescent="0.2">
      <c r="A872" s="56"/>
      <c r="B872" s="49"/>
      <c r="C872" s="49"/>
      <c r="D872" s="57"/>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ht="14.25" customHeight="1" x14ac:dyDescent="0.2">
      <c r="A873" s="56"/>
      <c r="B873" s="49"/>
      <c r="C873" s="49"/>
      <c r="D873" s="57"/>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ht="14.25" customHeight="1" x14ac:dyDescent="0.2">
      <c r="A874" s="56"/>
      <c r="B874" s="49"/>
      <c r="C874" s="49"/>
      <c r="D874" s="57"/>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ht="14.25" customHeight="1" x14ac:dyDescent="0.2">
      <c r="A875" s="56"/>
      <c r="B875" s="49"/>
      <c r="C875" s="49"/>
      <c r="D875" s="57"/>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ht="14.25" customHeight="1" x14ac:dyDescent="0.2">
      <c r="A876" s="56"/>
      <c r="B876" s="49"/>
      <c r="C876" s="49"/>
      <c r="D876" s="57"/>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ht="14.25" customHeight="1" x14ac:dyDescent="0.2">
      <c r="A877" s="56"/>
      <c r="B877" s="49"/>
      <c r="C877" s="49"/>
      <c r="D877" s="57"/>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ht="14.25" customHeight="1" x14ac:dyDescent="0.2">
      <c r="A878" s="56"/>
      <c r="B878" s="49"/>
      <c r="C878" s="49"/>
      <c r="D878" s="57"/>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ht="14.25" customHeight="1" x14ac:dyDescent="0.2">
      <c r="A879" s="56"/>
      <c r="B879" s="49"/>
      <c r="C879" s="49"/>
      <c r="D879" s="57"/>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ht="14.25" customHeight="1" x14ac:dyDescent="0.2">
      <c r="A880" s="56"/>
      <c r="B880" s="49"/>
      <c r="C880" s="49"/>
      <c r="D880" s="57"/>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ht="14.25" customHeight="1" x14ac:dyDescent="0.2">
      <c r="A881" s="56"/>
      <c r="B881" s="49"/>
      <c r="C881" s="49"/>
      <c r="D881" s="57"/>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ht="14.25" customHeight="1" x14ac:dyDescent="0.2">
      <c r="A882" s="56"/>
      <c r="B882" s="49"/>
      <c r="C882" s="49"/>
      <c r="D882" s="57"/>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ht="14.25" customHeight="1" x14ac:dyDescent="0.2">
      <c r="A883" s="56"/>
      <c r="B883" s="49"/>
      <c r="C883" s="49"/>
      <c r="D883" s="57"/>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ht="14.25" customHeight="1" x14ac:dyDescent="0.2">
      <c r="A884" s="56"/>
      <c r="B884" s="49"/>
      <c r="C884" s="49"/>
      <c r="D884" s="57"/>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ht="14.25" customHeight="1" x14ac:dyDescent="0.2">
      <c r="A885" s="56"/>
      <c r="B885" s="49"/>
      <c r="C885" s="49"/>
      <c r="D885" s="57"/>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ht="14.25" customHeight="1" x14ac:dyDescent="0.2">
      <c r="A886" s="56"/>
      <c r="B886" s="49"/>
      <c r="C886" s="49"/>
      <c r="D886" s="57"/>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ht="14.25" customHeight="1" x14ac:dyDescent="0.2">
      <c r="A887" s="56"/>
      <c r="B887" s="49"/>
      <c r="C887" s="49"/>
      <c r="D887" s="57"/>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ht="14.25" customHeight="1" x14ac:dyDescent="0.2">
      <c r="A888" s="56"/>
      <c r="B888" s="49"/>
      <c r="C888" s="49"/>
      <c r="D888" s="57"/>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ht="14.25" customHeight="1" x14ac:dyDescent="0.2">
      <c r="A889" s="56"/>
      <c r="B889" s="49"/>
      <c r="C889" s="49"/>
      <c r="D889" s="57"/>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ht="14.25" customHeight="1" x14ac:dyDescent="0.2">
      <c r="A890" s="56"/>
      <c r="B890" s="49"/>
      <c r="C890" s="49"/>
      <c r="D890" s="57"/>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ht="14.25" customHeight="1" x14ac:dyDescent="0.2">
      <c r="A891" s="56"/>
      <c r="B891" s="49"/>
      <c r="C891" s="49"/>
      <c r="D891" s="57"/>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ht="14.25" customHeight="1" x14ac:dyDescent="0.2">
      <c r="A892" s="56"/>
      <c r="B892" s="49"/>
      <c r="C892" s="49"/>
      <c r="D892" s="57"/>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ht="14.25" customHeight="1" x14ac:dyDescent="0.2">
      <c r="A893" s="56"/>
      <c r="B893" s="49"/>
      <c r="C893" s="49"/>
      <c r="D893" s="57"/>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ht="14.25" customHeight="1" x14ac:dyDescent="0.2">
      <c r="A894" s="56"/>
      <c r="B894" s="49"/>
      <c r="C894" s="49"/>
      <c r="D894" s="57"/>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ht="14.25" customHeight="1" x14ac:dyDescent="0.2">
      <c r="A895" s="56"/>
      <c r="B895" s="49"/>
      <c r="C895" s="49"/>
      <c r="D895" s="57"/>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ht="14.25" customHeight="1" x14ac:dyDescent="0.2">
      <c r="A896" s="56"/>
      <c r="B896" s="49"/>
      <c r="C896" s="49"/>
      <c r="D896" s="57"/>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ht="14.25" customHeight="1" x14ac:dyDescent="0.2">
      <c r="A897" s="56"/>
      <c r="B897" s="49"/>
      <c r="C897" s="49"/>
      <c r="D897" s="57"/>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ht="14.25" customHeight="1" x14ac:dyDescent="0.2">
      <c r="A898" s="56"/>
      <c r="B898" s="49"/>
      <c r="C898" s="49"/>
      <c r="D898" s="57"/>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ht="14.25" customHeight="1" x14ac:dyDescent="0.2">
      <c r="A899" s="56"/>
      <c r="B899" s="49"/>
      <c r="C899" s="49"/>
      <c r="D899" s="57"/>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ht="14.25" customHeight="1" x14ac:dyDescent="0.2">
      <c r="A900" s="56"/>
      <c r="B900" s="49"/>
      <c r="C900" s="49"/>
      <c r="D900" s="57"/>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ht="14.25" customHeight="1" x14ac:dyDescent="0.2">
      <c r="A901" s="56"/>
      <c r="B901" s="49"/>
      <c r="C901" s="49"/>
      <c r="D901" s="57"/>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ht="14.25" customHeight="1" x14ac:dyDescent="0.2">
      <c r="A902" s="56"/>
      <c r="B902" s="49"/>
      <c r="C902" s="49"/>
      <c r="D902" s="57"/>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ht="14.25" customHeight="1" x14ac:dyDescent="0.2">
      <c r="A903" s="56"/>
      <c r="B903" s="49"/>
      <c r="C903" s="49"/>
      <c r="D903" s="57"/>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ht="14.25" customHeight="1" x14ac:dyDescent="0.2">
      <c r="A904" s="56"/>
      <c r="B904" s="49"/>
      <c r="C904" s="49"/>
      <c r="D904" s="57"/>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ht="14.25" customHeight="1" x14ac:dyDescent="0.2">
      <c r="A905" s="56"/>
      <c r="B905" s="49"/>
      <c r="C905" s="49"/>
      <c r="D905" s="57"/>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ht="14.25" customHeight="1" x14ac:dyDescent="0.2">
      <c r="A906" s="56"/>
      <c r="B906" s="49"/>
      <c r="C906" s="49"/>
      <c r="D906" s="57"/>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ht="14.25" customHeight="1" x14ac:dyDescent="0.2">
      <c r="A907" s="56"/>
      <c r="B907" s="49"/>
      <c r="C907" s="49"/>
      <c r="D907" s="57"/>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ht="14.25" customHeight="1" x14ac:dyDescent="0.2">
      <c r="A908" s="56"/>
      <c r="B908" s="49"/>
      <c r="C908" s="49"/>
      <c r="D908" s="57"/>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ht="14.25" customHeight="1" x14ac:dyDescent="0.2">
      <c r="A909" s="56"/>
      <c r="B909" s="49"/>
      <c r="C909" s="49"/>
      <c r="D909" s="57"/>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ht="14.25" customHeight="1" x14ac:dyDescent="0.2">
      <c r="A910" s="56"/>
      <c r="B910" s="49"/>
      <c r="C910" s="49"/>
      <c r="D910" s="57"/>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ht="14.25" customHeight="1" x14ac:dyDescent="0.2">
      <c r="A911" s="56"/>
      <c r="B911" s="49"/>
      <c r="C911" s="49"/>
      <c r="D911" s="57"/>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ht="14.25" customHeight="1" x14ac:dyDescent="0.2">
      <c r="A912" s="56"/>
      <c r="B912" s="49"/>
      <c r="C912" s="49"/>
      <c r="D912" s="57"/>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ht="14.25" customHeight="1" x14ac:dyDescent="0.2">
      <c r="A913" s="56"/>
      <c r="B913" s="49"/>
      <c r="C913" s="49"/>
      <c r="D913" s="57"/>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ht="14.25" customHeight="1" x14ac:dyDescent="0.2">
      <c r="A914" s="56"/>
      <c r="B914" s="49"/>
      <c r="C914" s="49"/>
      <c r="D914" s="57"/>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ht="14.25" customHeight="1" x14ac:dyDescent="0.2">
      <c r="A915" s="56"/>
      <c r="B915" s="49"/>
      <c r="C915" s="49"/>
      <c r="D915" s="57"/>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ht="14.25" customHeight="1" x14ac:dyDescent="0.2">
      <c r="A916" s="56"/>
      <c r="B916" s="49"/>
      <c r="C916" s="49"/>
      <c r="D916" s="57"/>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ht="14.25" customHeight="1" x14ac:dyDescent="0.2">
      <c r="A917" s="56"/>
      <c r="B917" s="49"/>
      <c r="C917" s="49"/>
      <c r="D917" s="57"/>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ht="14.25" customHeight="1" x14ac:dyDescent="0.2">
      <c r="A918" s="56"/>
      <c r="B918" s="49"/>
      <c r="C918" s="49"/>
      <c r="D918" s="57"/>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ht="14.25" customHeight="1" x14ac:dyDescent="0.2">
      <c r="A919" s="56"/>
      <c r="B919" s="49"/>
      <c r="C919" s="49"/>
      <c r="D919" s="57"/>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ht="14.25" customHeight="1" x14ac:dyDescent="0.2">
      <c r="A920" s="56"/>
      <c r="B920" s="49"/>
      <c r="C920" s="49"/>
      <c r="D920" s="57"/>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ht="14.25" customHeight="1" x14ac:dyDescent="0.2">
      <c r="A921" s="56"/>
      <c r="B921" s="49"/>
      <c r="C921" s="49"/>
      <c r="D921" s="57"/>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ht="14.25" customHeight="1" x14ac:dyDescent="0.2">
      <c r="A922" s="56"/>
      <c r="B922" s="49"/>
      <c r="C922" s="49"/>
      <c r="D922" s="57"/>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ht="14.25" customHeight="1" x14ac:dyDescent="0.2">
      <c r="A923" s="56"/>
      <c r="B923" s="49"/>
      <c r="C923" s="49"/>
      <c r="D923" s="57"/>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ht="14.25" customHeight="1" x14ac:dyDescent="0.2">
      <c r="A924" s="56"/>
      <c r="B924" s="49"/>
      <c r="C924" s="49"/>
      <c r="D924" s="57"/>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ht="14.25" customHeight="1" x14ac:dyDescent="0.2">
      <c r="A925" s="56"/>
      <c r="B925" s="49"/>
      <c r="C925" s="49"/>
      <c r="D925" s="57"/>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ht="14.25" customHeight="1" x14ac:dyDescent="0.2">
      <c r="A926" s="56"/>
      <c r="B926" s="49"/>
      <c r="C926" s="49"/>
      <c r="D926" s="57"/>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ht="14.25" customHeight="1" x14ac:dyDescent="0.2">
      <c r="A927" s="56"/>
      <c r="B927" s="49"/>
      <c r="C927" s="49"/>
      <c r="D927" s="57"/>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ht="14.25" customHeight="1" x14ac:dyDescent="0.2">
      <c r="A928" s="56"/>
      <c r="B928" s="49"/>
      <c r="C928" s="49"/>
      <c r="D928" s="57"/>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ht="14.25" customHeight="1" x14ac:dyDescent="0.2">
      <c r="A929" s="56"/>
      <c r="B929" s="49"/>
      <c r="C929" s="49"/>
      <c r="D929" s="57"/>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ht="14.25" customHeight="1" x14ac:dyDescent="0.2">
      <c r="A930" s="56"/>
      <c r="B930" s="49"/>
      <c r="C930" s="49"/>
      <c r="D930" s="57"/>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ht="14.25" customHeight="1" x14ac:dyDescent="0.2">
      <c r="A931" s="56"/>
      <c r="B931" s="49"/>
      <c r="C931" s="49"/>
      <c r="D931" s="57"/>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ht="14.25" customHeight="1" x14ac:dyDescent="0.2">
      <c r="A932" s="56"/>
      <c r="B932" s="49"/>
      <c r="C932" s="49"/>
      <c r="D932" s="57"/>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ht="14.25" customHeight="1" x14ac:dyDescent="0.2">
      <c r="A933" s="56"/>
      <c r="B933" s="49"/>
      <c r="C933" s="49"/>
      <c r="D933" s="57"/>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ht="14.25" customHeight="1" x14ac:dyDescent="0.2">
      <c r="A934" s="56"/>
      <c r="B934" s="49"/>
      <c r="C934" s="49"/>
      <c r="D934" s="57"/>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ht="14.25" customHeight="1" x14ac:dyDescent="0.2">
      <c r="A935" s="56"/>
      <c r="B935" s="49"/>
      <c r="C935" s="49"/>
      <c r="D935" s="57"/>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ht="14.25" customHeight="1" x14ac:dyDescent="0.2">
      <c r="A936" s="56"/>
      <c r="B936" s="49"/>
      <c r="C936" s="49"/>
      <c r="D936" s="57"/>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ht="14.25" customHeight="1" x14ac:dyDescent="0.2">
      <c r="A937" s="56"/>
      <c r="B937" s="49"/>
      <c r="C937" s="49"/>
      <c r="D937" s="57"/>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ht="14.25" customHeight="1" x14ac:dyDescent="0.2">
      <c r="A938" s="56"/>
      <c r="B938" s="49"/>
      <c r="C938" s="49"/>
      <c r="D938" s="57"/>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ht="14.25" customHeight="1" x14ac:dyDescent="0.2">
      <c r="A939" s="56"/>
      <c r="B939" s="49"/>
      <c r="C939" s="49"/>
      <c r="D939" s="57"/>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ht="14.25" customHeight="1" x14ac:dyDescent="0.2">
      <c r="A940" s="56"/>
      <c r="B940" s="49"/>
      <c r="C940" s="49"/>
      <c r="D940" s="57"/>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ht="14.25" customHeight="1" x14ac:dyDescent="0.2">
      <c r="A941" s="56"/>
      <c r="B941" s="49"/>
      <c r="C941" s="49"/>
      <c r="D941" s="57"/>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ht="14.25" customHeight="1" x14ac:dyDescent="0.2">
      <c r="A942" s="56"/>
      <c r="B942" s="49"/>
      <c r="C942" s="49"/>
      <c r="D942" s="57"/>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ht="14.25" customHeight="1" x14ac:dyDescent="0.2">
      <c r="A943" s="56"/>
      <c r="B943" s="49"/>
      <c r="C943" s="49"/>
      <c r="D943" s="57"/>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ht="14.25" customHeight="1" x14ac:dyDescent="0.2">
      <c r="A944" s="56"/>
      <c r="B944" s="49"/>
      <c r="C944" s="49"/>
      <c r="D944" s="57"/>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ht="14.25" customHeight="1" x14ac:dyDescent="0.2">
      <c r="A945" s="56"/>
      <c r="B945" s="49"/>
      <c r="C945" s="49"/>
      <c r="D945" s="57"/>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ht="14.25" customHeight="1" x14ac:dyDescent="0.2">
      <c r="A946" s="56"/>
      <c r="B946" s="49"/>
      <c r="C946" s="49"/>
      <c r="D946" s="57"/>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ht="14.25" customHeight="1" x14ac:dyDescent="0.2">
      <c r="A947" s="56"/>
      <c r="B947" s="49"/>
      <c r="C947" s="49"/>
      <c r="D947" s="57"/>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ht="14.25" customHeight="1" x14ac:dyDescent="0.2">
      <c r="A948" s="56"/>
      <c r="B948" s="49"/>
      <c r="C948" s="49"/>
      <c r="D948" s="57"/>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ht="14.25" customHeight="1" x14ac:dyDescent="0.2">
      <c r="A949" s="56"/>
      <c r="B949" s="49"/>
      <c r="C949" s="49"/>
      <c r="D949" s="57"/>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ht="14.25" customHeight="1" x14ac:dyDescent="0.2">
      <c r="A950" s="56"/>
      <c r="B950" s="49"/>
      <c r="C950" s="49"/>
      <c r="D950" s="57"/>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ht="14.25" customHeight="1" x14ac:dyDescent="0.2">
      <c r="A951" s="56"/>
      <c r="B951" s="49"/>
      <c r="C951" s="49"/>
      <c r="D951" s="57"/>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ht="14.25" customHeight="1" x14ac:dyDescent="0.2">
      <c r="A952" s="56"/>
      <c r="B952" s="49"/>
      <c r="C952" s="49"/>
      <c r="D952" s="57"/>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ht="14.25" customHeight="1" x14ac:dyDescent="0.2">
      <c r="A953" s="56"/>
      <c r="B953" s="49"/>
      <c r="C953" s="49"/>
      <c r="D953" s="57"/>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ht="14.25" customHeight="1" x14ac:dyDescent="0.2">
      <c r="A954" s="56"/>
      <c r="B954" s="49"/>
      <c r="C954" s="49"/>
      <c r="D954" s="57"/>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ht="14.25" customHeight="1" x14ac:dyDescent="0.2">
      <c r="A955" s="56"/>
      <c r="B955" s="49"/>
      <c r="C955" s="49"/>
      <c r="D955" s="57"/>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ht="14.25" customHeight="1" x14ac:dyDescent="0.2">
      <c r="A956" s="56"/>
      <c r="B956" s="49"/>
      <c r="C956" s="49"/>
      <c r="D956" s="57"/>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ht="14.25" customHeight="1" x14ac:dyDescent="0.2">
      <c r="A957" s="56"/>
      <c r="B957" s="49"/>
      <c r="C957" s="49"/>
      <c r="D957" s="57"/>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ht="14.25" customHeight="1" x14ac:dyDescent="0.2">
      <c r="A958" s="56"/>
      <c r="B958" s="49"/>
      <c r="C958" s="49"/>
      <c r="D958" s="57"/>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ht="14.25" customHeight="1" x14ac:dyDescent="0.2">
      <c r="A959" s="56"/>
      <c r="B959" s="49"/>
      <c r="C959" s="49"/>
      <c r="D959" s="57"/>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ht="14.25" customHeight="1" x14ac:dyDescent="0.2">
      <c r="A960" s="56"/>
      <c r="B960" s="49"/>
      <c r="C960" s="49"/>
      <c r="D960" s="57"/>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ht="14.25" customHeight="1" x14ac:dyDescent="0.2">
      <c r="A961" s="56"/>
      <c r="B961" s="49"/>
      <c r="C961" s="49"/>
      <c r="D961" s="57"/>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ht="14.25" customHeight="1" x14ac:dyDescent="0.2">
      <c r="A962" s="56"/>
      <c r="B962" s="49"/>
      <c r="C962" s="49"/>
      <c r="D962" s="57"/>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ht="14.25" customHeight="1" x14ac:dyDescent="0.2">
      <c r="A963" s="56"/>
      <c r="B963" s="49"/>
      <c r="C963" s="49"/>
      <c r="D963" s="57"/>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ht="14.25" customHeight="1" x14ac:dyDescent="0.2">
      <c r="A964" s="56"/>
      <c r="B964" s="49"/>
      <c r="C964" s="49"/>
      <c r="D964" s="57"/>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ht="14.25" customHeight="1" x14ac:dyDescent="0.2">
      <c r="A965" s="56"/>
      <c r="B965" s="49"/>
      <c r="C965" s="49"/>
      <c r="D965" s="57"/>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ht="14.25" customHeight="1" x14ac:dyDescent="0.2">
      <c r="A966" s="56"/>
      <c r="B966" s="49"/>
      <c r="C966" s="49"/>
      <c r="D966" s="57"/>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ht="14.25" customHeight="1" x14ac:dyDescent="0.2">
      <c r="A967" s="56"/>
      <c r="B967" s="49"/>
      <c r="C967" s="49"/>
      <c r="D967" s="57"/>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ht="14.25" customHeight="1" x14ac:dyDescent="0.2">
      <c r="A968" s="56"/>
      <c r="B968" s="49"/>
      <c r="C968" s="49"/>
      <c r="D968" s="57"/>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ht="14.25" customHeight="1" x14ac:dyDescent="0.2">
      <c r="A969" s="56"/>
      <c r="B969" s="49"/>
      <c r="C969" s="49"/>
      <c r="D969" s="57"/>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ht="14.25" customHeight="1" x14ac:dyDescent="0.2">
      <c r="A970" s="56"/>
      <c r="B970" s="49"/>
      <c r="C970" s="49"/>
      <c r="D970" s="57"/>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ht="14.25" customHeight="1" x14ac:dyDescent="0.2">
      <c r="A971" s="56"/>
      <c r="B971" s="49"/>
      <c r="C971" s="49"/>
      <c r="D971" s="57"/>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ht="14.25" customHeight="1" x14ac:dyDescent="0.2">
      <c r="A972" s="56"/>
      <c r="B972" s="49"/>
      <c r="C972" s="49"/>
      <c r="D972" s="57"/>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ht="14.25" customHeight="1" x14ac:dyDescent="0.2">
      <c r="A973" s="56"/>
      <c r="B973" s="49"/>
      <c r="C973" s="49"/>
      <c r="D973" s="57"/>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ht="14.25" customHeight="1" x14ac:dyDescent="0.2">
      <c r="A974" s="56"/>
      <c r="B974" s="49"/>
      <c r="C974" s="49"/>
      <c r="D974" s="57"/>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ht="14.25" customHeight="1" x14ac:dyDescent="0.2">
      <c r="A975" s="56"/>
      <c r="B975" s="49"/>
      <c r="C975" s="49"/>
      <c r="D975" s="57"/>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ht="14.25" customHeight="1" x14ac:dyDescent="0.2">
      <c r="A976" s="56"/>
      <c r="B976" s="49"/>
      <c r="C976" s="49"/>
      <c r="D976" s="57"/>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ht="14.25" customHeight="1" x14ac:dyDescent="0.2">
      <c r="A977" s="56"/>
      <c r="B977" s="49"/>
      <c r="C977" s="49"/>
      <c r="D977" s="57"/>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ht="14.25" customHeight="1" x14ac:dyDescent="0.2">
      <c r="A978" s="56"/>
      <c r="B978" s="49"/>
      <c r="C978" s="49"/>
      <c r="D978" s="57"/>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ht="14.25" customHeight="1" x14ac:dyDescent="0.2">
      <c r="A979" s="56"/>
      <c r="B979" s="49"/>
      <c r="C979" s="49"/>
      <c r="D979" s="57"/>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ht="14.25" customHeight="1" x14ac:dyDescent="0.2">
      <c r="A980" s="56"/>
      <c r="B980" s="49"/>
      <c r="C980" s="49"/>
      <c r="D980" s="57"/>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ht="14.25" customHeight="1" x14ac:dyDescent="0.2">
      <c r="A981" s="56"/>
      <c r="B981" s="49"/>
      <c r="C981" s="49"/>
      <c r="D981" s="57"/>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ht="14.25" customHeight="1" x14ac:dyDescent="0.2">
      <c r="A982" s="56"/>
      <c r="B982" s="49"/>
      <c r="C982" s="49"/>
      <c r="D982" s="57"/>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ht="14.25" customHeight="1" x14ac:dyDescent="0.2">
      <c r="A983" s="56"/>
      <c r="B983" s="49"/>
      <c r="C983" s="49"/>
      <c r="D983" s="57"/>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ht="14.25" customHeight="1" x14ac:dyDescent="0.2">
      <c r="A984" s="56"/>
      <c r="B984" s="49"/>
      <c r="C984" s="49"/>
      <c r="D984" s="57"/>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ht="14.25" customHeight="1" x14ac:dyDescent="0.2">
      <c r="A985" s="56"/>
      <c r="B985" s="49"/>
      <c r="C985" s="49"/>
      <c r="D985" s="57"/>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ht="14.25" customHeight="1" x14ac:dyDescent="0.2">
      <c r="A986" s="56"/>
      <c r="B986" s="49"/>
      <c r="C986" s="49"/>
      <c r="D986" s="57"/>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ht="14.25" customHeight="1" x14ac:dyDescent="0.2">
      <c r="A987" s="56"/>
      <c r="B987" s="49"/>
      <c r="C987" s="49"/>
      <c r="D987" s="57"/>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ht="14.25" customHeight="1" x14ac:dyDescent="0.2">
      <c r="A988" s="56"/>
      <c r="B988" s="49"/>
      <c r="C988" s="49"/>
      <c r="D988" s="57"/>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ht="14.25" customHeight="1" x14ac:dyDescent="0.2">
      <c r="A989" s="56"/>
      <c r="B989" s="49"/>
      <c r="C989" s="49"/>
      <c r="D989" s="57"/>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ht="14.25" customHeight="1" x14ac:dyDescent="0.2">
      <c r="A990" s="56"/>
      <c r="B990" s="49"/>
      <c r="C990" s="49"/>
      <c r="D990" s="57"/>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ht="14.25" customHeight="1" x14ac:dyDescent="0.2">
      <c r="A991" s="56"/>
      <c r="B991" s="49"/>
      <c r="C991" s="49"/>
      <c r="D991" s="57"/>
      <c r="E991" s="49"/>
      <c r="F991" s="49"/>
      <c r="G991" s="49"/>
      <c r="H991" s="49"/>
      <c r="I991" s="49"/>
      <c r="J991" s="49"/>
      <c r="K991" s="49"/>
      <c r="L991" s="49"/>
      <c r="M991" s="49"/>
      <c r="N991" s="49"/>
      <c r="O991" s="49"/>
      <c r="P991" s="49"/>
      <c r="Q991" s="49"/>
      <c r="R991" s="49"/>
      <c r="S991" s="49"/>
      <c r="T991" s="49"/>
      <c r="U991" s="49"/>
      <c r="V991" s="49"/>
      <c r="W991" s="49"/>
      <c r="X991" s="49"/>
      <c r="Y991" s="49"/>
      <c r="Z991" s="49"/>
    </row>
    <row r="992" spans="1:26" ht="14.25" customHeight="1" x14ac:dyDescent="0.2">
      <c r="A992" s="56"/>
      <c r="B992" s="49"/>
      <c r="C992" s="49"/>
      <c r="D992" s="57"/>
      <c r="E992" s="49"/>
      <c r="F992" s="49"/>
      <c r="G992" s="49"/>
      <c r="H992" s="49"/>
      <c r="I992" s="49"/>
      <c r="J992" s="49"/>
      <c r="K992" s="49"/>
      <c r="L992" s="49"/>
      <c r="M992" s="49"/>
      <c r="N992" s="49"/>
      <c r="O992" s="49"/>
      <c r="P992" s="49"/>
      <c r="Q992" s="49"/>
      <c r="R992" s="49"/>
      <c r="S992" s="49"/>
      <c r="T992" s="49"/>
      <c r="U992" s="49"/>
      <c r="V992" s="49"/>
      <c r="W992" s="49"/>
      <c r="X992" s="49"/>
      <c r="Y992" s="49"/>
      <c r="Z992" s="49"/>
    </row>
    <row r="993" spans="1:26" ht="14.25" customHeight="1" x14ac:dyDescent="0.2">
      <c r="A993" s="56"/>
      <c r="B993" s="49"/>
      <c r="C993" s="49"/>
      <c r="D993" s="57"/>
      <c r="E993" s="49"/>
      <c r="F993" s="49"/>
      <c r="G993" s="49"/>
      <c r="H993" s="49"/>
      <c r="I993" s="49"/>
      <c r="J993" s="49"/>
      <c r="K993" s="49"/>
      <c r="L993" s="49"/>
      <c r="M993" s="49"/>
      <c r="N993" s="49"/>
      <c r="O993" s="49"/>
      <c r="P993" s="49"/>
      <c r="Q993" s="49"/>
      <c r="R993" s="49"/>
      <c r="S993" s="49"/>
      <c r="T993" s="49"/>
      <c r="U993" s="49"/>
      <c r="V993" s="49"/>
      <c r="W993" s="49"/>
      <c r="X993" s="49"/>
      <c r="Y993" s="49"/>
      <c r="Z993" s="49"/>
    </row>
    <row r="994" spans="1:26" ht="14.25" customHeight="1" x14ac:dyDescent="0.2">
      <c r="A994" s="56"/>
      <c r="B994" s="49"/>
      <c r="C994" s="49"/>
      <c r="D994" s="57"/>
      <c r="E994" s="49"/>
      <c r="F994" s="49"/>
      <c r="G994" s="49"/>
      <c r="H994" s="49"/>
      <c r="I994" s="49"/>
      <c r="J994" s="49"/>
      <c r="K994" s="49"/>
      <c r="L994" s="49"/>
      <c r="M994" s="49"/>
      <c r="N994" s="49"/>
      <c r="O994" s="49"/>
      <c r="P994" s="49"/>
      <c r="Q994" s="49"/>
      <c r="R994" s="49"/>
      <c r="S994" s="49"/>
      <c r="T994" s="49"/>
      <c r="U994" s="49"/>
      <c r="V994" s="49"/>
      <c r="W994" s="49"/>
      <c r="X994" s="49"/>
      <c r="Y994" s="49"/>
      <c r="Z994" s="49"/>
    </row>
    <row r="995" spans="1:26" ht="14.25" customHeight="1" x14ac:dyDescent="0.2">
      <c r="A995" s="56"/>
      <c r="B995" s="49"/>
      <c r="C995" s="49"/>
      <c r="D995" s="57"/>
      <c r="E995" s="49"/>
      <c r="F995" s="49"/>
      <c r="G995" s="49"/>
      <c r="H995" s="49"/>
      <c r="I995" s="49"/>
      <c r="J995" s="49"/>
      <c r="K995" s="49"/>
      <c r="L995" s="49"/>
      <c r="M995" s="49"/>
      <c r="N995" s="49"/>
      <c r="O995" s="49"/>
      <c r="P995" s="49"/>
      <c r="Q995" s="49"/>
      <c r="R995" s="49"/>
      <c r="S995" s="49"/>
      <c r="T995" s="49"/>
      <c r="U995" s="49"/>
      <c r="V995" s="49"/>
      <c r="W995" s="49"/>
      <c r="X995" s="49"/>
      <c r="Y995" s="49"/>
      <c r="Z995" s="49"/>
    </row>
    <row r="996" spans="1:26" ht="14.25" customHeight="1" x14ac:dyDescent="0.2">
      <c r="A996" s="56"/>
      <c r="B996" s="49"/>
      <c r="C996" s="49"/>
      <c r="D996" s="57"/>
      <c r="E996" s="49"/>
      <c r="F996" s="49"/>
      <c r="G996" s="49"/>
      <c r="H996" s="49"/>
      <c r="I996" s="49"/>
      <c r="J996" s="49"/>
      <c r="K996" s="49"/>
      <c r="L996" s="49"/>
      <c r="M996" s="49"/>
      <c r="N996" s="49"/>
      <c r="O996" s="49"/>
      <c r="P996" s="49"/>
      <c r="Q996" s="49"/>
      <c r="R996" s="49"/>
      <c r="S996" s="49"/>
      <c r="T996" s="49"/>
      <c r="U996" s="49"/>
      <c r="V996" s="49"/>
      <c r="W996" s="49"/>
      <c r="X996" s="49"/>
      <c r="Y996" s="49"/>
      <c r="Z996" s="49"/>
    </row>
    <row r="997" spans="1:26" ht="14.25" customHeight="1" x14ac:dyDescent="0.2">
      <c r="A997" s="56"/>
      <c r="B997" s="49"/>
      <c r="C997" s="49"/>
      <c r="D997" s="57"/>
      <c r="E997" s="49"/>
      <c r="F997" s="49"/>
      <c r="G997" s="49"/>
      <c r="H997" s="49"/>
      <c r="I997" s="49"/>
      <c r="J997" s="49"/>
      <c r="K997" s="49"/>
      <c r="L997" s="49"/>
      <c r="M997" s="49"/>
      <c r="N997" s="49"/>
      <c r="O997" s="49"/>
      <c r="P997" s="49"/>
      <c r="Q997" s="49"/>
      <c r="R997" s="49"/>
      <c r="S997" s="49"/>
      <c r="T997" s="49"/>
      <c r="U997" s="49"/>
      <c r="V997" s="49"/>
      <c r="W997" s="49"/>
      <c r="X997" s="49"/>
      <c r="Y997" s="49"/>
      <c r="Z997" s="49"/>
    </row>
    <row r="998" spans="1:26" ht="14.25" customHeight="1" x14ac:dyDescent="0.2">
      <c r="A998" s="56"/>
      <c r="B998" s="49"/>
      <c r="C998" s="49"/>
      <c r="D998" s="57"/>
      <c r="E998" s="49"/>
      <c r="F998" s="49"/>
      <c r="G998" s="49"/>
      <c r="H998" s="49"/>
      <c r="I998" s="49"/>
      <c r="J998" s="49"/>
      <c r="K998" s="49"/>
      <c r="L998" s="49"/>
      <c r="M998" s="49"/>
      <c r="N998" s="49"/>
      <c r="O998" s="49"/>
      <c r="P998" s="49"/>
      <c r="Q998" s="49"/>
      <c r="R998" s="49"/>
      <c r="S998" s="49"/>
      <c r="T998" s="49"/>
      <c r="U998" s="49"/>
      <c r="V998" s="49"/>
      <c r="W998" s="49"/>
      <c r="X998" s="49"/>
      <c r="Y998" s="49"/>
      <c r="Z998" s="49"/>
    </row>
    <row r="999" spans="1:26" ht="14.25" customHeight="1" x14ac:dyDescent="0.2">
      <c r="A999" s="56"/>
      <c r="B999" s="49"/>
      <c r="C999" s="49"/>
      <c r="D999" s="57"/>
      <c r="E999" s="49"/>
      <c r="F999" s="49"/>
      <c r="G999" s="49"/>
      <c r="H999" s="49"/>
      <c r="I999" s="49"/>
      <c r="J999" s="49"/>
      <c r="K999" s="49"/>
      <c r="L999" s="49"/>
      <c r="M999" s="49"/>
      <c r="N999" s="49"/>
      <c r="O999" s="49"/>
      <c r="P999" s="49"/>
      <c r="Q999" s="49"/>
      <c r="R999" s="49"/>
      <c r="S999" s="49"/>
      <c r="T999" s="49"/>
      <c r="U999" s="49"/>
      <c r="V999" s="49"/>
      <c r="W999" s="49"/>
      <c r="X999" s="49"/>
      <c r="Y999" s="49"/>
      <c r="Z999" s="49"/>
    </row>
    <row r="1000" spans="1:26" ht="14.25" customHeight="1" x14ac:dyDescent="0.2">
      <c r="A1000" s="56"/>
      <c r="B1000" s="49"/>
      <c r="C1000" s="49"/>
      <c r="D1000" s="57"/>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row r="1001" spans="1:26" ht="14.25" customHeight="1" x14ac:dyDescent="0.2">
      <c r="A1001" s="56"/>
      <c r="B1001" s="49"/>
      <c r="C1001" s="49"/>
      <c r="D1001" s="57"/>
      <c r="E1001" s="49"/>
      <c r="F1001" s="49"/>
      <c r="G1001" s="49"/>
      <c r="H1001" s="49"/>
      <c r="I1001" s="49"/>
      <c r="J1001" s="49"/>
      <c r="K1001" s="49"/>
      <c r="L1001" s="49"/>
      <c r="M1001" s="49"/>
      <c r="N1001" s="49"/>
      <c r="O1001" s="49"/>
      <c r="P1001" s="49"/>
      <c r="Q1001" s="49"/>
      <c r="R1001" s="49"/>
      <c r="S1001" s="49"/>
      <c r="T1001" s="49"/>
      <c r="U1001" s="49"/>
      <c r="V1001" s="49"/>
      <c r="W1001" s="49"/>
      <c r="X1001" s="49"/>
      <c r="Y1001" s="49"/>
      <c r="Z1001" s="49"/>
    </row>
    <row r="1002" spans="1:26" ht="14.25" customHeight="1" x14ac:dyDescent="0.2">
      <c r="A1002" s="56"/>
      <c r="B1002" s="49"/>
      <c r="C1002" s="49"/>
      <c r="D1002" s="57"/>
      <c r="E1002" s="49"/>
      <c r="F1002" s="49"/>
      <c r="G1002" s="49"/>
      <c r="H1002" s="49"/>
      <c r="I1002" s="49"/>
      <c r="J1002" s="49"/>
      <c r="K1002" s="49"/>
      <c r="L1002" s="49"/>
      <c r="M1002" s="49"/>
      <c r="N1002" s="49"/>
      <c r="O1002" s="49"/>
      <c r="P1002" s="49"/>
      <c r="Q1002" s="49"/>
      <c r="R1002" s="49"/>
      <c r="S1002" s="49"/>
      <c r="T1002" s="49"/>
      <c r="U1002" s="49"/>
      <c r="V1002" s="49"/>
      <c r="W1002" s="49"/>
      <c r="X1002" s="49"/>
      <c r="Y1002" s="49"/>
      <c r="Z1002" s="49"/>
    </row>
    <row r="1003" spans="1:26" ht="14.25" customHeight="1" x14ac:dyDescent="0.2">
      <c r="A1003" s="56"/>
      <c r="B1003" s="49"/>
      <c r="C1003" s="49"/>
      <c r="D1003" s="57"/>
      <c r="E1003" s="49"/>
      <c r="F1003" s="49"/>
      <c r="G1003" s="49"/>
      <c r="H1003" s="49"/>
      <c r="I1003" s="49"/>
      <c r="J1003" s="49"/>
      <c r="K1003" s="49"/>
      <c r="L1003" s="49"/>
      <c r="M1003" s="49"/>
      <c r="N1003" s="49"/>
      <c r="O1003" s="49"/>
      <c r="P1003" s="49"/>
      <c r="Q1003" s="49"/>
      <c r="R1003" s="49"/>
      <c r="S1003" s="49"/>
      <c r="T1003" s="49"/>
      <c r="U1003" s="49"/>
      <c r="V1003" s="49"/>
      <c r="W1003" s="49"/>
      <c r="X1003" s="49"/>
      <c r="Y1003" s="49"/>
      <c r="Z1003" s="49"/>
    </row>
    <row r="1004" spans="1:26" ht="14.25" customHeight="1" x14ac:dyDescent="0.2">
      <c r="A1004" s="56"/>
      <c r="B1004" s="49"/>
      <c r="C1004" s="49"/>
      <c r="D1004" s="57"/>
      <c r="E1004" s="49"/>
      <c r="F1004" s="49"/>
      <c r="G1004" s="49"/>
      <c r="H1004" s="49"/>
      <c r="I1004" s="49"/>
      <c r="J1004" s="49"/>
      <c r="K1004" s="49"/>
      <c r="L1004" s="49"/>
      <c r="M1004" s="49"/>
      <c r="N1004" s="49"/>
      <c r="O1004" s="49"/>
      <c r="P1004" s="49"/>
      <c r="Q1004" s="49"/>
      <c r="R1004" s="49"/>
      <c r="S1004" s="49"/>
      <c r="T1004" s="49"/>
      <c r="U1004" s="49"/>
      <c r="V1004" s="49"/>
      <c r="W1004" s="49"/>
      <c r="X1004" s="49"/>
      <c r="Y1004" s="49"/>
      <c r="Z1004" s="49"/>
    </row>
    <row r="1005" spans="1:26" ht="14.25" customHeight="1" x14ac:dyDescent="0.2">
      <c r="A1005" s="56"/>
      <c r="B1005" s="49"/>
      <c r="C1005" s="49"/>
      <c r="D1005" s="57"/>
      <c r="E1005" s="49"/>
      <c r="F1005" s="49"/>
      <c r="G1005" s="49"/>
      <c r="H1005" s="49"/>
      <c r="I1005" s="49"/>
      <c r="J1005" s="49"/>
      <c r="K1005" s="49"/>
      <c r="L1005" s="49"/>
      <c r="M1005" s="49"/>
      <c r="N1005" s="49"/>
      <c r="O1005" s="49"/>
      <c r="P1005" s="49"/>
      <c r="Q1005" s="49"/>
      <c r="R1005" s="49"/>
      <c r="S1005" s="49"/>
      <c r="T1005" s="49"/>
      <c r="U1005" s="49"/>
      <c r="V1005" s="49"/>
      <c r="W1005" s="49"/>
      <c r="X1005" s="49"/>
      <c r="Y1005" s="49"/>
      <c r="Z1005" s="49"/>
    </row>
    <row r="1006" spans="1:26" ht="14.25" customHeight="1" x14ac:dyDescent="0.2">
      <c r="A1006" s="56"/>
      <c r="B1006" s="49"/>
      <c r="C1006" s="49"/>
      <c r="D1006" s="57"/>
      <c r="E1006" s="49"/>
      <c r="F1006" s="49"/>
      <c r="G1006" s="49"/>
      <c r="H1006" s="49"/>
      <c r="I1006" s="49"/>
      <c r="J1006" s="49"/>
      <c r="K1006" s="49"/>
      <c r="L1006" s="49"/>
      <c r="M1006" s="49"/>
      <c r="N1006" s="49"/>
      <c r="O1006" s="49"/>
      <c r="P1006" s="49"/>
      <c r="Q1006" s="49"/>
      <c r="R1006" s="49"/>
      <c r="S1006" s="49"/>
      <c r="T1006" s="49"/>
      <c r="U1006" s="49"/>
      <c r="V1006" s="49"/>
      <c r="W1006" s="49"/>
      <c r="X1006" s="49"/>
      <c r="Y1006" s="49"/>
      <c r="Z1006" s="49"/>
    </row>
    <row r="1007" spans="1:26" ht="14.25" customHeight="1" x14ac:dyDescent="0.2">
      <c r="A1007" s="56"/>
      <c r="B1007" s="49"/>
      <c r="C1007" s="49"/>
      <c r="D1007" s="57"/>
      <c r="E1007" s="49"/>
      <c r="F1007" s="49"/>
      <c r="G1007" s="49"/>
      <c r="H1007" s="49"/>
      <c r="I1007" s="49"/>
      <c r="J1007" s="49"/>
      <c r="K1007" s="49"/>
      <c r="L1007" s="49"/>
      <c r="M1007" s="49"/>
      <c r="N1007" s="49"/>
      <c r="O1007" s="49"/>
      <c r="P1007" s="49"/>
      <c r="Q1007" s="49"/>
      <c r="R1007" s="49"/>
      <c r="S1007" s="49"/>
      <c r="T1007" s="49"/>
      <c r="U1007" s="49"/>
      <c r="V1007" s="49"/>
      <c r="W1007" s="49"/>
      <c r="X1007" s="49"/>
      <c r="Y1007" s="49"/>
      <c r="Z1007" s="49"/>
    </row>
    <row r="1008" spans="1:26" ht="14.25" customHeight="1" x14ac:dyDescent="0.2">
      <c r="A1008" s="56"/>
      <c r="B1008" s="49"/>
      <c r="C1008" s="49"/>
      <c r="D1008" s="57"/>
      <c r="E1008" s="49"/>
      <c r="F1008" s="49"/>
      <c r="G1008" s="49"/>
      <c r="H1008" s="49"/>
      <c r="I1008" s="49"/>
      <c r="J1008" s="49"/>
      <c r="K1008" s="49"/>
      <c r="L1008" s="49"/>
      <c r="M1008" s="49"/>
      <c r="N1008" s="49"/>
      <c r="O1008" s="49"/>
      <c r="P1008" s="49"/>
      <c r="Q1008" s="49"/>
      <c r="R1008" s="49"/>
      <c r="S1008" s="49"/>
      <c r="T1008" s="49"/>
      <c r="U1008" s="49"/>
      <c r="V1008" s="49"/>
      <c r="W1008" s="49"/>
      <c r="X1008" s="49"/>
      <c r="Y1008" s="49"/>
      <c r="Z1008" s="49"/>
    </row>
    <row r="1009" spans="1:26" ht="14.25" customHeight="1" x14ac:dyDescent="0.2">
      <c r="A1009" s="56"/>
      <c r="B1009" s="49"/>
      <c r="C1009" s="49"/>
      <c r="D1009" s="57"/>
      <c r="E1009" s="49"/>
      <c r="F1009" s="49"/>
      <c r="G1009" s="49"/>
      <c r="H1009" s="49"/>
      <c r="I1009" s="49"/>
      <c r="J1009" s="49"/>
      <c r="K1009" s="49"/>
      <c r="L1009" s="49"/>
      <c r="M1009" s="49"/>
      <c r="N1009" s="49"/>
      <c r="O1009" s="49"/>
      <c r="P1009" s="49"/>
      <c r="Q1009" s="49"/>
      <c r="R1009" s="49"/>
      <c r="S1009" s="49"/>
      <c r="T1009" s="49"/>
      <c r="U1009" s="49"/>
      <c r="V1009" s="49"/>
      <c r="W1009" s="49"/>
      <c r="X1009" s="49"/>
      <c r="Y1009" s="49"/>
      <c r="Z1009" s="49"/>
    </row>
  </sheetData>
  <sheetProtection algorithmName="SHA-512" hashValue="VYSMcYVArO3HXAGLCdGzNfcLSrADWSJ/2HkuPKXiH/Nk+rn8auk9zU3771tsdUQsgN4UezEcV9aoKpGQP2MsMQ==" saltValue="DlPeQT0qSDNDXIAOcKOMSg==" spinCount="100000" sheet="1" formatCells="0" formatColumns="0" formatRows="0" insertColumns="0" insertRows="0" deleteColumns="0" deleteRows="0"/>
  <autoFilter ref="A14:D41" xr:uid="{00000000-0009-0000-0000-000004000000}"/>
  <mergeCells count="7">
    <mergeCell ref="C43:D43"/>
    <mergeCell ref="F9:G9"/>
    <mergeCell ref="B2:D2"/>
    <mergeCell ref="B4:D4"/>
    <mergeCell ref="A41:B41"/>
    <mergeCell ref="B5:D5"/>
    <mergeCell ref="A42:B42"/>
  </mergeCells>
  <printOptions horizontalCentered="1"/>
  <pageMargins left="0.78740157480314965" right="0.39370078740157483" top="0.78740157480314965" bottom="0.39370078740157483" header="0" footer="0"/>
  <pageSetup paperSize="9" scale="48" fitToWidth="0" orientation="portrait" horizontalDpi="4294967294" verticalDpi="4294967294"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53</vt:i4>
      </vt:variant>
    </vt:vector>
  </HeadingPairs>
  <TitlesOfParts>
    <vt:vector size="57" baseType="lpstr">
      <vt:lpstr>Orçamento</vt:lpstr>
      <vt:lpstr>Cronograma Mensal</vt:lpstr>
      <vt:lpstr>Composições</vt:lpstr>
      <vt:lpstr>Resumo </vt:lpstr>
      <vt:lpstr>__xlnm_Print_Area_1</vt:lpstr>
      <vt:lpstr>'Resumo '!__xlnm_Print_Area_3</vt:lpstr>
      <vt:lpstr>'Cronograma Mensal'!__xlnm_Print_Area_4</vt:lpstr>
      <vt:lpstr>__xlnm_Print_Titles_1</vt:lpstr>
      <vt:lpstr>'Resumo '!__xlnm_Print_Titles_3</vt:lpstr>
      <vt:lpstr>Composições!Area_de_impressao</vt:lpstr>
      <vt:lpstr>'Cronograma Mensal'!Area_de_impressao</vt:lpstr>
      <vt:lpstr>Orçamento!Area_de_impressao</vt:lpstr>
      <vt:lpstr>'Resumo '!Area_de_impressao</vt:lpstr>
      <vt:lpstr>Orçamento!Excel_BuiltIn_Print_Area</vt:lpstr>
      <vt:lpstr>'Cronograma Mensal'!Titulos_de_impressao</vt:lpstr>
      <vt:lpstr>Orçamento!Z_29968698_A86A_456F_9240_BB3FE00129DB__wvu_FilterData</vt:lpstr>
      <vt:lpstr>Orçamento!Z_30999B9E_2E65_4663_976F_9A54CE05102E__wvu_FilterData</vt:lpstr>
      <vt:lpstr>'Cronograma Mensal'!Z_30999B9E_2E65_4663_976F_9A54CE05102E__wvu_PrintArea</vt:lpstr>
      <vt:lpstr>Orçamento!Z_30999B9E_2E65_4663_976F_9A54CE05102E__wvu_PrintArea</vt:lpstr>
      <vt:lpstr>'Resumo '!Z_30999B9E_2E65_4663_976F_9A54CE05102E__wvu_PrintArea</vt:lpstr>
      <vt:lpstr>Orçamento!Z_30999B9E_2E65_4663_976F_9A54CE05102E__wvu_PrintTitles</vt:lpstr>
      <vt:lpstr>'Resumo '!Z_30999B9E_2E65_4663_976F_9A54CE05102E__wvu_PrintTitles</vt:lpstr>
      <vt:lpstr>Orçamento!Z_37FA8F07_9D7A_418D_BC30_0AE0C3739A19__wvu_FilterData</vt:lpstr>
      <vt:lpstr>'Cronograma Mensal'!Z_37FA8F07_9D7A_418D_BC30_0AE0C3739A19__wvu_PrintArea</vt:lpstr>
      <vt:lpstr>'Resumo '!Z_37FA8F07_9D7A_418D_BC30_0AE0C3739A19__wvu_PrintArea</vt:lpstr>
      <vt:lpstr>'Resumo '!Z_37FA8F07_9D7A_418D_BC30_0AE0C3739A19__wvu_PrintTitles</vt:lpstr>
      <vt:lpstr>'Cronograma Mensal'!Z_3B8348FD_7A00_44FD_ACF5_E6A19592872E_.wvu.Cols</vt:lpstr>
      <vt:lpstr>Orçamento!Z_3B8348FD_7A00_44FD_ACF5_E6A19592872E_.wvu.Cols</vt:lpstr>
      <vt:lpstr>'Cronograma Mensal'!Z_3B8348FD_7A00_44FD_ACF5_E6A19592872E_.wvu.PrintArea</vt:lpstr>
      <vt:lpstr>Orçamento!Z_3B8348FD_7A00_44FD_ACF5_E6A19592872E_.wvu.PrintArea</vt:lpstr>
      <vt:lpstr>'Resumo '!Z_3B8348FD_7A00_44FD_ACF5_E6A19592872E_.wvu.PrintArea</vt:lpstr>
      <vt:lpstr>'Cronograma Mensal'!Z_3B8348FD_7A00_44FD_ACF5_E6A19592872E_.wvu.PrintTitles</vt:lpstr>
      <vt:lpstr>Orçamento!Z_3B8348FD_7A00_44FD_ACF5_E6A19592872E_.wvu.PrintTitles</vt:lpstr>
      <vt:lpstr>'Resumo '!Z_3B8348FD_7A00_44FD_ACF5_E6A19592872E_.wvu.PrintTitles</vt:lpstr>
      <vt:lpstr>Orçamento!Z_50160325_FDD6_4995_897D_2F4F0C6430EC__wvu_FilterData</vt:lpstr>
      <vt:lpstr>'Cronograma Mensal'!Z_50160325_FDD6_4995_897D_2F4F0C6430EC__wvu_PrintArea</vt:lpstr>
      <vt:lpstr>Orçamento!Z_50160325_FDD6_4995_897D_2F4F0C6430EC__wvu_PrintArea</vt:lpstr>
      <vt:lpstr>'Resumo '!Z_50160325_FDD6_4995_897D_2F4F0C6430EC__wvu_PrintArea</vt:lpstr>
      <vt:lpstr>Orçamento!Z_50160325_FDD6_4995_897D_2F4F0C6430EC__wvu_PrintTitles</vt:lpstr>
      <vt:lpstr>'Resumo '!Z_50160325_FDD6_4995_897D_2F4F0C6430EC__wvu_PrintTitles</vt:lpstr>
      <vt:lpstr>Orçamento!Z_51679F6D_52C9_495E_8CE0_A4AA589D4632__wvu_FilterData</vt:lpstr>
      <vt:lpstr>Orçamento!Z_65A89EDC_E2EF_4E49_9370_82AFDB881213__wvu_FilterData</vt:lpstr>
      <vt:lpstr>Orçamento!Z_8EC65F00_94CE_4AAC_901F_0F1A78C19FA2__wvu_FilterData</vt:lpstr>
      <vt:lpstr>'Cronograma Mensal'!Z_B535EED3_096A_4559_AE37_6359A35C71B4_.wvu.Cols</vt:lpstr>
      <vt:lpstr>'Cronograma Mensal'!Z_B535EED3_096A_4559_AE37_6359A35C71B4_.wvu.PrintArea</vt:lpstr>
      <vt:lpstr>Orçamento!Z_B535EED3_096A_4559_AE37_6359A35C71B4_.wvu.PrintArea</vt:lpstr>
      <vt:lpstr>'Resumo '!Z_B535EED3_096A_4559_AE37_6359A35C71B4_.wvu.PrintArea</vt:lpstr>
      <vt:lpstr>'Cronograma Mensal'!Z_B535EED3_096A_4559_AE37_6359A35C71B4_.wvu.PrintTitles</vt:lpstr>
      <vt:lpstr>Orçamento!Z_B535EED3_096A_4559_AE37_6359A35C71B4_.wvu.PrintTitles</vt:lpstr>
      <vt:lpstr>'Resumo '!Z_B535EED3_096A_4559_AE37_6359A35C71B4_.wvu.PrintTitles</vt:lpstr>
      <vt:lpstr>Orçamento!Z_CC09A366_C6A3_4857_97A0_64EABF22978D__wvu_FilterData</vt:lpstr>
      <vt:lpstr>Orçamento!Z_CE6D2F78_279A_48FF_B90B_4CA40BF0D3DA__wvu_FilterData</vt:lpstr>
      <vt:lpstr>'Cronograma Mensal'!Z_CE6D2F78_279A_48FF_B90B_4CA40BF0D3DA__wvu_PrintArea</vt:lpstr>
      <vt:lpstr>Orçamento!Z_CE6D2F78_279A_48FF_B90B_4CA40BF0D3DA__wvu_PrintArea</vt:lpstr>
      <vt:lpstr>'Resumo '!Z_CE6D2F78_279A_48FF_B90B_4CA40BF0D3DA__wvu_PrintArea</vt:lpstr>
      <vt:lpstr>Orçamento!Z_CE6D2F78_279A_48FF_B90B_4CA40BF0D3DA__wvu_PrintTitles</vt:lpstr>
      <vt:lpstr>'Resumo '!Z_CE6D2F78_279A_48FF_B90B_4CA40BF0D3DA__wvu_PrintTitles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dc:creator>
  <cp:lastModifiedBy>infra infra</cp:lastModifiedBy>
  <cp:lastPrinted>2025-09-10T18:25:42Z</cp:lastPrinted>
  <dcterms:created xsi:type="dcterms:W3CDTF">2017-01-12T18:28:45Z</dcterms:created>
  <dcterms:modified xsi:type="dcterms:W3CDTF">2025-09-10T18:41:10Z</dcterms:modified>
</cp:coreProperties>
</file>